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B74C"/>
  <workbookPr codeName="ThisWorkbook"/>
  <bookViews>
    <workbookView xWindow="64981" yWindow="15" windowWidth="15480" windowHeight="9255" activeTab="0"/>
  </bookViews>
  <sheets>
    <sheet name="Teams" sheetId="1" r:id="rId1"/>
    <sheet name="Speakers" sheetId="2" r:id="rId2"/>
    <sheet name="Randomizers" sheetId="3" r:id="rId3"/>
    <sheet name="Data Entry" sheetId="4" r:id="rId4"/>
  </sheets>
  <definedNames/>
  <calcPr fullCalcOnLoad="1"/>
</workbook>
</file>

<file path=xl/sharedStrings.xml><?xml version="1.0" encoding="utf-8"?>
<sst xmlns="http://schemas.openxmlformats.org/spreadsheetml/2006/main" count="500" uniqueCount="173">
  <si>
    <t>The Deree College XXX Invitational Debating Tournament</t>
  </si>
  <si>
    <t>Tabulated by:</t>
  </si>
  <si>
    <t>Team #</t>
  </si>
  <si>
    <t>Institution(s)</t>
  </si>
  <si>
    <t>Team Name</t>
  </si>
  <si>
    <t>Debater 1</t>
  </si>
  <si>
    <t>Debater 2</t>
  </si>
  <si>
    <t>Reg Stats</t>
  </si>
  <si>
    <t>Eirini Damianaki</t>
  </si>
  <si>
    <t>Kyriakos Sotopoulos</t>
  </si>
  <si>
    <t>Tournament Income</t>
  </si>
  <si>
    <t>Rego</t>
  </si>
  <si>
    <t>Rego (late)</t>
  </si>
  <si>
    <t>Total</t>
  </si>
  <si>
    <t>Ellie Kouremenou</t>
  </si>
  <si>
    <t>Anita Acavalos</t>
  </si>
  <si>
    <t>Round 1</t>
  </si>
  <si>
    <t>Rank</t>
  </si>
  <si>
    <t>CR</t>
  </si>
  <si>
    <t>CP</t>
  </si>
  <si>
    <t>Points</t>
  </si>
  <si>
    <t>Room</t>
  </si>
  <si>
    <t>Pos</t>
  </si>
  <si>
    <t>Round 2</t>
  </si>
  <si>
    <t>Round 3</t>
  </si>
  <si>
    <t>Round 4</t>
  </si>
  <si>
    <t>Round 5</t>
  </si>
  <si>
    <t>Alexandros Fakos</t>
  </si>
  <si>
    <t>St. Catherine's</t>
  </si>
  <si>
    <t>Aris Catsambas</t>
  </si>
  <si>
    <r>
      <t>Squirrel+</t>
    </r>
    <r>
      <rPr>
        <sz val="10"/>
        <color indexed="9"/>
        <rFont val="Arial"/>
        <family val="0"/>
      </rPr>
      <t xml:space="preserve"> (Catering for the computer illiterate since 2004)</t>
    </r>
  </si>
  <si>
    <t>REG</t>
  </si>
  <si>
    <t>DER</t>
  </si>
  <si>
    <t>Speaker Tab</t>
  </si>
  <si>
    <t>Rounds</t>
  </si>
  <si>
    <t>Speaker Name</t>
  </si>
  <si>
    <t>Room All.</t>
  </si>
  <si>
    <t>OG</t>
  </si>
  <si>
    <t>OO</t>
  </si>
  <si>
    <t>CO</t>
  </si>
  <si>
    <t>CG</t>
  </si>
  <si>
    <t>Rooms Used</t>
  </si>
  <si>
    <t>R1</t>
  </si>
  <si>
    <t>R2</t>
  </si>
  <si>
    <t>R3</t>
  </si>
  <si>
    <t>R4</t>
  </si>
  <si>
    <t>R5</t>
  </si>
  <si>
    <t>r1</t>
  </si>
  <si>
    <t>r2</t>
  </si>
  <si>
    <t>r3</t>
  </si>
  <si>
    <t>r4</t>
  </si>
  <si>
    <t>r5</t>
  </si>
  <si>
    <t>George Kanelos</t>
  </si>
  <si>
    <t>Natasha Theodosiou</t>
  </si>
  <si>
    <t>Campion</t>
  </si>
  <si>
    <t>Wishful Thinking</t>
  </si>
  <si>
    <t>Georgina Halabi</t>
  </si>
  <si>
    <t>George Trigatzis</t>
  </si>
  <si>
    <t>Sarah Khawaja</t>
  </si>
  <si>
    <t>Nikos Pavlopoulos</t>
  </si>
  <si>
    <t>Lauren Obee</t>
  </si>
  <si>
    <t>Kimberly Saric</t>
  </si>
  <si>
    <t>Filippos Lekkas</t>
  </si>
  <si>
    <t>Danai Pagoni</t>
  </si>
  <si>
    <t>601 sc</t>
  </si>
  <si>
    <t>501 fr, sat after 14</t>
  </si>
  <si>
    <t>Dummy 1</t>
  </si>
  <si>
    <t>Chris Samolis</t>
  </si>
  <si>
    <t>Lil' Bit More</t>
  </si>
  <si>
    <t>Deree</t>
  </si>
  <si>
    <t>Moshoula Krambousanos</t>
  </si>
  <si>
    <t>Put the Kot Down</t>
  </si>
  <si>
    <t>Vaggelis Fafoutis</t>
  </si>
  <si>
    <t>Cyril 'n Methodius</t>
  </si>
  <si>
    <t>Matt Simunopoulos</t>
  </si>
  <si>
    <t>Your Mother</t>
  </si>
  <si>
    <t>Maria Avgitidis</t>
  </si>
  <si>
    <t>Aimilia Stathopoulou</t>
  </si>
  <si>
    <t xml:space="preserve">Costeas Geitonas </t>
  </si>
  <si>
    <t>Blossom and Bubbles</t>
  </si>
  <si>
    <t>Evelyn Komaki</t>
  </si>
  <si>
    <t>Danae Stergioli</t>
  </si>
  <si>
    <t>The Jamaicans</t>
  </si>
  <si>
    <t>Konstantinos Balafas</t>
  </si>
  <si>
    <t>Konstantinos Agelakos</t>
  </si>
  <si>
    <t>Moraiti</t>
  </si>
  <si>
    <t>George Maragopoulos</t>
  </si>
  <si>
    <t>Konstantinos Capsaskis</t>
  </si>
  <si>
    <t>Dimitris Catsambas</t>
  </si>
  <si>
    <t>Honey, I'm pregnant!</t>
  </si>
  <si>
    <t>Sofia Metsoviti</t>
  </si>
  <si>
    <t>Victoria Dendrinou</t>
  </si>
  <si>
    <t>Martina TreMonti</t>
  </si>
  <si>
    <t>Doom</t>
  </si>
  <si>
    <t>Anatolia</t>
  </si>
  <si>
    <t>Thomas Trochopoulos</t>
  </si>
  <si>
    <t>Stefanos Stolkos</t>
  </si>
  <si>
    <t>BBA</t>
  </si>
  <si>
    <t>Line Kristensen</t>
  </si>
  <si>
    <t>Nina Ioannidou</t>
  </si>
  <si>
    <t>The Doctors</t>
  </si>
  <si>
    <t>Elena Stabouloglou</t>
  </si>
  <si>
    <t>Stephanie Gorgievska</t>
  </si>
  <si>
    <t>Jacqueline Lentzou</t>
  </si>
  <si>
    <t>Phaedra Douzina</t>
  </si>
  <si>
    <t>AUEB Debating Society</t>
  </si>
  <si>
    <t>Casus Belli</t>
  </si>
  <si>
    <t>Alexi Daskagiannis</t>
  </si>
  <si>
    <t>Salman Khawaja</t>
  </si>
  <si>
    <t>Jessica Timelin</t>
  </si>
  <si>
    <t>Inside Joke</t>
  </si>
  <si>
    <t>Timothy Youtsos</t>
  </si>
  <si>
    <t>Rebuts</t>
  </si>
  <si>
    <t>Michael Hadjidiakos</t>
  </si>
  <si>
    <t>GAK</t>
  </si>
  <si>
    <t>Pimp my Death Star</t>
  </si>
  <si>
    <t>Raymond Abou Mansour</t>
  </si>
  <si>
    <t>Spencer Jenk</t>
  </si>
  <si>
    <t>Oxford A</t>
  </si>
  <si>
    <t>Demetri Samouris</t>
  </si>
  <si>
    <t>George Konstantinidis</t>
  </si>
  <si>
    <t>St. Lawrence</t>
  </si>
  <si>
    <t>Athens / Edinburgh</t>
  </si>
  <si>
    <t>Vassilis Tsipopoulos</t>
  </si>
  <si>
    <t>Independent</t>
  </si>
  <si>
    <t>Alexandros Polymeris</t>
  </si>
  <si>
    <t>Manos Moschovic</t>
  </si>
  <si>
    <t>No More Group Discussion</t>
  </si>
  <si>
    <t>Where's the debate? Owayo?</t>
  </si>
  <si>
    <t>Costas Tyraskis</t>
  </si>
  <si>
    <t>Matina Stevis</t>
  </si>
  <si>
    <t>Jim Kotzias</t>
  </si>
  <si>
    <t>Demetra Lambropoulou</t>
  </si>
  <si>
    <t>Alexandra Kohlias</t>
  </si>
  <si>
    <t>Petros Gould</t>
  </si>
  <si>
    <t>Alexis Diplas</t>
  </si>
  <si>
    <t>Kyveli Short</t>
  </si>
  <si>
    <t>Cadbury's</t>
  </si>
  <si>
    <t>Christina Haremi</t>
  </si>
  <si>
    <t>Peter Tyrakis</t>
  </si>
  <si>
    <t>Lady and the Tramp</t>
  </si>
  <si>
    <t>Aspasia Georgakopoulou</t>
  </si>
  <si>
    <t>Panagiotis Theodoropoulos</t>
  </si>
  <si>
    <t>Aegean Baywatchers</t>
  </si>
  <si>
    <t>Ziridis</t>
  </si>
  <si>
    <t>School</t>
  </si>
  <si>
    <t>LATE</t>
  </si>
  <si>
    <t>KKK</t>
  </si>
  <si>
    <t>Lois &amp; Clark</t>
  </si>
  <si>
    <t>Darth Youtsos</t>
  </si>
  <si>
    <t>Tabs and Queens</t>
  </si>
  <si>
    <t>The Sequel</t>
  </si>
  <si>
    <t>George Krezias</t>
  </si>
  <si>
    <t>Batman and Robin</t>
  </si>
  <si>
    <t>EARLY</t>
  </si>
  <si>
    <t>EARLY L</t>
  </si>
  <si>
    <t>Vodka Martini</t>
  </si>
  <si>
    <t>Ducky Power</t>
  </si>
  <si>
    <t>Silence is Golden</t>
  </si>
  <si>
    <t>Phranja</t>
  </si>
  <si>
    <t>xxx</t>
  </si>
  <si>
    <t>Purple Dice</t>
  </si>
  <si>
    <t>Debating Noodles</t>
  </si>
  <si>
    <t>Sound of Silence</t>
  </si>
  <si>
    <t>Shadow</t>
  </si>
  <si>
    <t>Mariliza Politis</t>
  </si>
  <si>
    <t>Speaker B</t>
  </si>
  <si>
    <t>Vanessa Gkyek</t>
  </si>
  <si>
    <t>Michael Papagiannidis</t>
  </si>
  <si>
    <t>George Katritsis</t>
  </si>
  <si>
    <t>Arthur Khotenovsky</t>
  </si>
  <si>
    <t>Round Tabulation After Fifth Round</t>
  </si>
  <si>
    <t>Lois and Clark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</si>
</sst>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5">
    <font>
      <sz val="10"/>
      <name val="Arial"/>
      <family val="0"/>
    </font>
    <font>
      <b/>
      <sz val="22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56"/>
      <name val="Arial"/>
      <family val="0"/>
    </font>
    <font>
      <b/>
      <sz val="14"/>
      <color indexed="9"/>
      <name val="Arial"/>
      <family val="2"/>
    </font>
    <font>
      <sz val="12"/>
      <color indexed="9"/>
      <name val="Arial"/>
      <family val="0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43"/>
      <name val="Arial"/>
      <family val="2"/>
    </font>
    <font>
      <b/>
      <sz val="24"/>
      <color indexed="43"/>
      <name val="Arial"/>
      <family val="2"/>
    </font>
    <font>
      <i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dotted"/>
      <bottom style="dotted"/>
    </border>
    <border>
      <left style="thick"/>
      <right>
        <color indexed="63"/>
      </right>
      <top style="thick"/>
      <bottom style="mediumDashed"/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ck"/>
      <right style="thin"/>
      <top style="mediumDashed"/>
      <bottom style="dotted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5" borderId="0" xfId="0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workbookViewId="0" topLeftCell="A1">
      <pane xSplit="6" topLeftCell="G1" activePane="topRight" state="frozen"/>
      <selection pane="topLeft" activeCell="A1" sqref="A1"/>
      <selection pane="topRight" activeCell="D6" sqref="D6"/>
    </sheetView>
  </sheetViews>
  <sheetFormatPr defaultColWidth="9.140625" defaultRowHeight="12.75"/>
  <cols>
    <col min="1" max="1" width="0.85546875" style="15" customWidth="1"/>
    <col min="2" max="2" width="3.140625" style="48" customWidth="1"/>
    <col min="3" max="3" width="25.57421875" style="0" customWidth="1"/>
    <col min="4" max="4" width="21.7109375" style="0" customWidth="1"/>
    <col min="5" max="5" width="7.57421875" style="0" customWidth="1"/>
    <col min="6" max="6" width="7.28125" style="0" customWidth="1"/>
    <col min="7" max="7" width="0.71875" style="0" customWidth="1"/>
    <col min="8" max="8" width="7.00390625" style="0" customWidth="1"/>
    <col min="9" max="9" width="4.421875" style="0" customWidth="1"/>
    <col min="10" max="10" width="6.421875" style="0" customWidth="1"/>
    <col min="12" max="12" width="0.71875" style="0" customWidth="1"/>
    <col min="14" max="14" width="4.28125" style="0" customWidth="1"/>
    <col min="17" max="17" width="0.71875" style="0" customWidth="1"/>
    <col min="19" max="19" width="4.140625" style="0" customWidth="1"/>
    <col min="22" max="22" width="0.71875" style="0" customWidth="1"/>
    <col min="24" max="24" width="4.28125" style="0" customWidth="1"/>
    <col min="27" max="27" width="0.71875" style="0" customWidth="1"/>
    <col min="29" max="29" width="4.28125" style="0" customWidth="1"/>
  </cols>
  <sheetData>
    <row r="1" spans="1:28" s="4" customFormat="1" ht="38.25" customHeight="1">
      <c r="A1" s="18" t="s">
        <v>0</v>
      </c>
      <c r="B1" s="49"/>
      <c r="H1" s="55"/>
      <c r="M1" s="55"/>
      <c r="R1" s="55"/>
      <c r="AB1" s="55"/>
    </row>
    <row r="2" spans="1:5" s="4" customFormat="1" ht="12.75">
      <c r="A2" s="19" t="s">
        <v>171</v>
      </c>
      <c r="B2" s="49"/>
      <c r="E2" s="54"/>
    </row>
    <row r="3" spans="1:5" s="12" customFormat="1" ht="12.75">
      <c r="A3" s="17"/>
      <c r="B3" s="50"/>
      <c r="E3" s="56"/>
    </row>
    <row r="4" spans="8:28" ht="12.75">
      <c r="H4" s="13" t="s">
        <v>16</v>
      </c>
      <c r="L4" s="53"/>
      <c r="M4" s="13" t="s">
        <v>23</v>
      </c>
      <c r="Q4" s="53"/>
      <c r="R4" s="13" t="s">
        <v>24</v>
      </c>
      <c r="V4" s="53"/>
      <c r="W4" s="13" t="s">
        <v>25</v>
      </c>
      <c r="AA4" s="53"/>
      <c r="AB4" s="13" t="s">
        <v>26</v>
      </c>
    </row>
    <row r="5" spans="1:35" ht="12.75">
      <c r="A5" s="16"/>
      <c r="B5" s="51"/>
      <c r="C5" s="13" t="s">
        <v>4</v>
      </c>
      <c r="D5" s="62" t="s">
        <v>145</v>
      </c>
      <c r="E5" s="14" t="s">
        <v>18</v>
      </c>
      <c r="F5" s="14" t="s">
        <v>19</v>
      </c>
      <c r="H5" s="13" t="s">
        <v>21</v>
      </c>
      <c r="I5" s="13" t="s">
        <v>22</v>
      </c>
      <c r="J5" s="13" t="s">
        <v>17</v>
      </c>
      <c r="K5" s="13" t="s">
        <v>20</v>
      </c>
      <c r="L5" s="53"/>
      <c r="M5" s="13" t="s">
        <v>21</v>
      </c>
      <c r="N5" s="13" t="s">
        <v>22</v>
      </c>
      <c r="O5" s="13" t="s">
        <v>17</v>
      </c>
      <c r="P5" s="13" t="s">
        <v>20</v>
      </c>
      <c r="Q5" s="53"/>
      <c r="R5" s="13" t="s">
        <v>21</v>
      </c>
      <c r="S5" s="13" t="s">
        <v>22</v>
      </c>
      <c r="T5" s="13" t="s">
        <v>17</v>
      </c>
      <c r="U5" s="13" t="s">
        <v>20</v>
      </c>
      <c r="V5" s="53"/>
      <c r="W5" s="13" t="s">
        <v>21</v>
      </c>
      <c r="X5" s="13" t="s">
        <v>22</v>
      </c>
      <c r="Y5" s="13" t="s">
        <v>17</v>
      </c>
      <c r="Z5" s="13" t="s">
        <v>20</v>
      </c>
      <c r="AA5" s="53"/>
      <c r="AB5" s="13" t="s">
        <v>21</v>
      </c>
      <c r="AC5" s="13" t="s">
        <v>22</v>
      </c>
      <c r="AD5" s="13" t="s">
        <v>17</v>
      </c>
      <c r="AE5" s="13" t="s">
        <v>20</v>
      </c>
      <c r="AF5" s="13"/>
      <c r="AG5" s="13"/>
      <c r="AH5" s="13"/>
      <c r="AI5" s="13"/>
    </row>
    <row r="6" spans="1:31" ht="12.75">
      <c r="A6" s="47"/>
      <c r="B6" s="52"/>
      <c r="C6" t="str">
        <f>Randomizers!B16</f>
        <v>Oxford A</v>
      </c>
      <c r="D6" s="63" t="str">
        <f>VLOOKUP(C6,'Data Entry'!D$5:E$60,2,FALSE)</f>
        <v>Independent</v>
      </c>
      <c r="E6">
        <f aca="true" t="shared" si="0" ref="E6:E41">J6+O6+T6+Y6+AD6</f>
        <v>13</v>
      </c>
      <c r="F6">
        <f aca="true" t="shared" si="1" ref="F6:F41">K6+P6+U6+Z6+AE6</f>
        <v>847</v>
      </c>
      <c r="G6" s="42">
        <f aca="true" t="shared" si="2" ref="G6:G41">A6</f>
        <v>0</v>
      </c>
      <c r="H6">
        <v>603</v>
      </c>
      <c r="I6" s="15" t="s">
        <v>39</v>
      </c>
      <c r="J6">
        <v>3</v>
      </c>
      <c r="K6">
        <v>179</v>
      </c>
      <c r="L6" s="53"/>
      <c r="M6">
        <v>702</v>
      </c>
      <c r="N6" s="15" t="s">
        <v>37</v>
      </c>
      <c r="O6">
        <v>3</v>
      </c>
      <c r="P6">
        <v>168</v>
      </c>
      <c r="Q6" s="53"/>
      <c r="R6">
        <v>602</v>
      </c>
      <c r="S6" s="15" t="s">
        <v>38</v>
      </c>
      <c r="T6">
        <v>3</v>
      </c>
      <c r="U6">
        <v>164</v>
      </c>
      <c r="V6" s="53"/>
      <c r="W6">
        <v>707</v>
      </c>
      <c r="X6" s="15" t="s">
        <v>37</v>
      </c>
      <c r="Y6">
        <v>2</v>
      </c>
      <c r="Z6">
        <v>164</v>
      </c>
      <c r="AA6" s="53"/>
      <c r="AB6">
        <v>707</v>
      </c>
      <c r="AC6" s="15" t="s">
        <v>40</v>
      </c>
      <c r="AD6">
        <v>2</v>
      </c>
      <c r="AE6">
        <v>172</v>
      </c>
    </row>
    <row r="7" spans="1:31" ht="12.75">
      <c r="A7" s="47"/>
      <c r="B7" s="52"/>
      <c r="C7" t="str">
        <f>Randomizers!B33</f>
        <v>Tabs and Queens</v>
      </c>
      <c r="D7" s="63" t="str">
        <f>VLOOKUP(C7,'Data Entry'!D$5:E$60,2,FALSE)</f>
        <v>Independent</v>
      </c>
      <c r="E7">
        <f t="shared" si="0"/>
        <v>12</v>
      </c>
      <c r="F7">
        <f t="shared" si="1"/>
        <v>812</v>
      </c>
      <c r="G7" s="42">
        <f t="shared" si="2"/>
        <v>0</v>
      </c>
      <c r="H7">
        <v>702</v>
      </c>
      <c r="I7" s="15" t="s">
        <v>37</v>
      </c>
      <c r="J7">
        <v>3</v>
      </c>
      <c r="K7">
        <v>157</v>
      </c>
      <c r="L7" s="53"/>
      <c r="M7">
        <v>507</v>
      </c>
      <c r="N7" s="15" t="s">
        <v>40</v>
      </c>
      <c r="O7">
        <v>3</v>
      </c>
      <c r="P7">
        <v>161</v>
      </c>
      <c r="Q7" s="53"/>
      <c r="R7">
        <v>602</v>
      </c>
      <c r="S7" s="15" t="s">
        <v>37</v>
      </c>
      <c r="T7">
        <v>2</v>
      </c>
      <c r="U7">
        <v>161</v>
      </c>
      <c r="V7" s="53"/>
      <c r="W7">
        <v>707</v>
      </c>
      <c r="X7" s="15" t="s">
        <v>40</v>
      </c>
      <c r="Y7">
        <v>1</v>
      </c>
      <c r="Z7">
        <v>161</v>
      </c>
      <c r="AA7" s="53"/>
      <c r="AB7">
        <v>707</v>
      </c>
      <c r="AC7" s="15" t="s">
        <v>38</v>
      </c>
      <c r="AD7">
        <v>3</v>
      </c>
      <c r="AE7">
        <v>172</v>
      </c>
    </row>
    <row r="8" spans="1:31" ht="12.75">
      <c r="A8" s="47"/>
      <c r="B8" s="52"/>
      <c r="C8" t="str">
        <f>Randomizers!B1</f>
        <v>Ducky Power</v>
      </c>
      <c r="D8" s="63" t="str">
        <f>VLOOKUP(C8,'Data Entry'!D$5:E$60,2,FALSE)</f>
        <v>Independent</v>
      </c>
      <c r="E8">
        <f t="shared" si="0"/>
        <v>11</v>
      </c>
      <c r="F8">
        <f t="shared" si="1"/>
        <v>824</v>
      </c>
      <c r="G8" s="42">
        <f t="shared" si="2"/>
        <v>0</v>
      </c>
      <c r="H8">
        <v>507</v>
      </c>
      <c r="I8" s="15" t="s">
        <v>37</v>
      </c>
      <c r="J8">
        <v>3</v>
      </c>
      <c r="K8">
        <v>170</v>
      </c>
      <c r="L8" s="53"/>
      <c r="M8">
        <v>702</v>
      </c>
      <c r="N8" s="15" t="s">
        <v>40</v>
      </c>
      <c r="O8">
        <v>2</v>
      </c>
      <c r="P8">
        <v>167</v>
      </c>
      <c r="Q8" s="53"/>
      <c r="R8">
        <v>602</v>
      </c>
      <c r="S8" s="15" t="s">
        <v>39</v>
      </c>
      <c r="T8">
        <v>0</v>
      </c>
      <c r="U8">
        <v>149</v>
      </c>
      <c r="V8" s="53"/>
      <c r="W8">
        <v>507</v>
      </c>
      <c r="X8" s="15" t="s">
        <v>39</v>
      </c>
      <c r="Y8">
        <v>3</v>
      </c>
      <c r="Z8">
        <v>171</v>
      </c>
      <c r="AA8" s="53"/>
      <c r="AB8">
        <v>503</v>
      </c>
      <c r="AC8" s="15" t="s">
        <v>37</v>
      </c>
      <c r="AD8">
        <v>3</v>
      </c>
      <c r="AE8">
        <v>167</v>
      </c>
    </row>
    <row r="9" spans="1:31" ht="12.75">
      <c r="A9" s="47"/>
      <c r="B9" s="52"/>
      <c r="C9" t="str">
        <f>Randomizers!B28</f>
        <v>Casus Belli</v>
      </c>
      <c r="D9" s="63" t="str">
        <f>VLOOKUP(C9,'Data Entry'!D$5:E$60,2,FALSE)</f>
        <v>St. Catherine's</v>
      </c>
      <c r="E9">
        <f t="shared" si="0"/>
        <v>10</v>
      </c>
      <c r="F9">
        <f t="shared" si="1"/>
        <v>796</v>
      </c>
      <c r="G9" s="42">
        <f t="shared" si="2"/>
        <v>0</v>
      </c>
      <c r="H9">
        <v>706</v>
      </c>
      <c r="I9" s="15" t="s">
        <v>39</v>
      </c>
      <c r="J9">
        <v>3</v>
      </c>
      <c r="K9">
        <v>153</v>
      </c>
      <c r="L9" s="53"/>
      <c r="M9">
        <v>507</v>
      </c>
      <c r="N9" s="15" t="s">
        <v>38</v>
      </c>
      <c r="O9">
        <v>1</v>
      </c>
      <c r="P9">
        <v>156</v>
      </c>
      <c r="Q9" s="53"/>
      <c r="R9">
        <v>608</v>
      </c>
      <c r="S9" s="15" t="s">
        <v>39</v>
      </c>
      <c r="T9">
        <v>3</v>
      </c>
      <c r="U9">
        <v>163</v>
      </c>
      <c r="V9" s="53"/>
      <c r="W9">
        <v>707</v>
      </c>
      <c r="X9" s="15" t="s">
        <v>38</v>
      </c>
      <c r="Y9">
        <v>3</v>
      </c>
      <c r="Z9">
        <v>165</v>
      </c>
      <c r="AA9" s="53"/>
      <c r="AB9">
        <v>707</v>
      </c>
      <c r="AC9" s="15" t="s">
        <v>37</v>
      </c>
      <c r="AD9">
        <v>0</v>
      </c>
      <c r="AE9">
        <v>159</v>
      </c>
    </row>
    <row r="10" spans="1:31" ht="12.75">
      <c r="A10" s="47"/>
      <c r="B10" s="52"/>
      <c r="C10" t="str">
        <f>Randomizers!B12</f>
        <v>KKK</v>
      </c>
      <c r="D10" s="63" t="str">
        <f>VLOOKUP(C10,'Data Entry'!D$5:E$60,2,FALSE)</f>
        <v>Independent</v>
      </c>
      <c r="E10">
        <f t="shared" si="0"/>
        <v>10</v>
      </c>
      <c r="F10">
        <f t="shared" si="1"/>
        <v>786</v>
      </c>
      <c r="G10" s="42">
        <f t="shared" si="2"/>
        <v>0</v>
      </c>
      <c r="H10">
        <v>607</v>
      </c>
      <c r="I10" s="15" t="s">
        <v>39</v>
      </c>
      <c r="J10">
        <v>3</v>
      </c>
      <c r="K10">
        <v>159</v>
      </c>
      <c r="L10" s="53"/>
      <c r="M10">
        <v>702</v>
      </c>
      <c r="N10" s="15" t="s">
        <v>39</v>
      </c>
      <c r="O10">
        <v>1</v>
      </c>
      <c r="P10">
        <v>159</v>
      </c>
      <c r="Q10" s="53"/>
      <c r="R10">
        <v>608</v>
      </c>
      <c r="S10" s="15" t="s">
        <v>38</v>
      </c>
      <c r="T10">
        <v>2</v>
      </c>
      <c r="U10">
        <v>157</v>
      </c>
      <c r="V10" s="53"/>
      <c r="W10">
        <v>617</v>
      </c>
      <c r="X10" s="15" t="s">
        <v>37</v>
      </c>
      <c r="Y10">
        <v>2</v>
      </c>
      <c r="Z10">
        <v>149</v>
      </c>
      <c r="AA10" s="53"/>
      <c r="AB10">
        <v>503</v>
      </c>
      <c r="AC10" s="15" t="s">
        <v>40</v>
      </c>
      <c r="AD10">
        <v>2</v>
      </c>
      <c r="AE10">
        <v>162</v>
      </c>
    </row>
    <row r="11" spans="1:31" ht="12.75">
      <c r="A11" s="47"/>
      <c r="B11" s="52"/>
      <c r="C11" t="str">
        <f>Randomizers!B31</f>
        <v>Cyril 'n Methodius</v>
      </c>
      <c r="D11" s="63" t="str">
        <f>VLOOKUP(C11,'Data Entry'!D$5:E$60,2,FALSE)</f>
        <v>Deree</v>
      </c>
      <c r="E11">
        <f t="shared" si="0"/>
        <v>10</v>
      </c>
      <c r="F11">
        <f t="shared" si="1"/>
        <v>764</v>
      </c>
      <c r="G11" s="42">
        <f t="shared" si="2"/>
        <v>0</v>
      </c>
      <c r="H11">
        <v>501</v>
      </c>
      <c r="I11" s="15" t="s">
        <v>38</v>
      </c>
      <c r="J11">
        <v>3</v>
      </c>
      <c r="K11">
        <v>157</v>
      </c>
      <c r="L11" s="53"/>
      <c r="M11">
        <v>507</v>
      </c>
      <c r="N11" s="15" t="s">
        <v>37</v>
      </c>
      <c r="O11">
        <v>0</v>
      </c>
      <c r="P11">
        <v>148</v>
      </c>
      <c r="Q11" s="53"/>
      <c r="R11">
        <v>606</v>
      </c>
      <c r="S11" s="15" t="s">
        <v>39</v>
      </c>
      <c r="T11">
        <v>3</v>
      </c>
      <c r="U11">
        <v>138</v>
      </c>
      <c r="V11" s="53"/>
      <c r="W11">
        <v>617</v>
      </c>
      <c r="X11" s="15" t="s">
        <v>38</v>
      </c>
      <c r="Y11">
        <v>3</v>
      </c>
      <c r="Z11">
        <v>162</v>
      </c>
      <c r="AA11" s="53"/>
      <c r="AB11">
        <v>707</v>
      </c>
      <c r="AC11" s="15" t="s">
        <v>39</v>
      </c>
      <c r="AD11">
        <v>1</v>
      </c>
      <c r="AE11">
        <v>159</v>
      </c>
    </row>
    <row r="12" spans="1:31" ht="12.75">
      <c r="A12" s="47"/>
      <c r="B12" s="52"/>
      <c r="C12" t="str">
        <f>Randomizers!B5</f>
        <v>No More Group Discussion</v>
      </c>
      <c r="D12" s="63" t="str">
        <f>VLOOKUP(C12,'Data Entry'!D$5:E$60,2,FALSE)</f>
        <v>St. Catherine's</v>
      </c>
      <c r="E12">
        <f t="shared" si="0"/>
        <v>10</v>
      </c>
      <c r="F12">
        <f t="shared" si="1"/>
        <v>764</v>
      </c>
      <c r="G12" s="42">
        <f t="shared" si="2"/>
        <v>0</v>
      </c>
      <c r="H12">
        <v>608</v>
      </c>
      <c r="I12" s="15" t="s">
        <v>37</v>
      </c>
      <c r="J12">
        <v>3</v>
      </c>
      <c r="K12">
        <v>149</v>
      </c>
      <c r="L12" s="53"/>
      <c r="M12">
        <v>507</v>
      </c>
      <c r="N12" s="15" t="s">
        <v>39</v>
      </c>
      <c r="O12">
        <v>2</v>
      </c>
      <c r="P12">
        <v>158</v>
      </c>
      <c r="Q12" s="53"/>
      <c r="R12">
        <v>602</v>
      </c>
      <c r="S12" s="15" t="s">
        <v>40</v>
      </c>
      <c r="T12">
        <v>1</v>
      </c>
      <c r="U12">
        <v>151</v>
      </c>
      <c r="V12" s="53"/>
      <c r="W12">
        <v>617</v>
      </c>
      <c r="X12" s="15" t="s">
        <v>40</v>
      </c>
      <c r="Y12">
        <v>1</v>
      </c>
      <c r="Z12">
        <v>148</v>
      </c>
      <c r="AA12" s="53"/>
      <c r="AB12">
        <v>603</v>
      </c>
      <c r="AC12" s="15" t="s">
        <v>39</v>
      </c>
      <c r="AD12">
        <v>3</v>
      </c>
      <c r="AE12">
        <v>158</v>
      </c>
    </row>
    <row r="13" spans="1:31" ht="12.75">
      <c r="A13" s="47"/>
      <c r="B13" s="52"/>
      <c r="C13" t="str">
        <f>Randomizers!B14</f>
        <v>The Jamaicans</v>
      </c>
      <c r="D13" s="63" t="str">
        <f>VLOOKUP(C13,'Data Entry'!D$5:E$60,2,FALSE)</f>
        <v>Costeas Geitonas </v>
      </c>
      <c r="E13">
        <f t="shared" si="0"/>
        <v>10</v>
      </c>
      <c r="F13">
        <f t="shared" si="1"/>
        <v>707</v>
      </c>
      <c r="G13" s="42">
        <f t="shared" si="2"/>
        <v>0</v>
      </c>
      <c r="H13">
        <v>603</v>
      </c>
      <c r="I13" s="15" t="s">
        <v>40</v>
      </c>
      <c r="J13">
        <v>1</v>
      </c>
      <c r="K13">
        <v>133</v>
      </c>
      <c r="L13" s="53"/>
      <c r="M13">
        <v>606</v>
      </c>
      <c r="N13" s="15" t="s">
        <v>39</v>
      </c>
      <c r="O13">
        <v>2</v>
      </c>
      <c r="P13">
        <v>131</v>
      </c>
      <c r="Q13" s="53"/>
      <c r="R13">
        <v>503</v>
      </c>
      <c r="S13" s="15" t="s">
        <v>37</v>
      </c>
      <c r="T13">
        <v>1</v>
      </c>
      <c r="U13">
        <v>138</v>
      </c>
      <c r="V13" s="53"/>
      <c r="W13">
        <v>503</v>
      </c>
      <c r="X13" s="15" t="s">
        <v>38</v>
      </c>
      <c r="Y13">
        <v>3</v>
      </c>
      <c r="Z13">
        <v>157</v>
      </c>
      <c r="AA13" s="53"/>
      <c r="AB13">
        <v>606</v>
      </c>
      <c r="AC13" s="15" t="s">
        <v>37</v>
      </c>
      <c r="AD13">
        <v>3</v>
      </c>
      <c r="AE13">
        <v>148</v>
      </c>
    </row>
    <row r="14" spans="1:31" ht="12.75">
      <c r="A14" s="47"/>
      <c r="B14" s="52"/>
      <c r="C14" t="str">
        <f>Randomizers!B22</f>
        <v>The Sequel</v>
      </c>
      <c r="D14" s="63" t="str">
        <f>VLOOKUP(C14,'Data Entry'!D$5:E$60,2,FALSE)</f>
        <v>Costeas Geitonas </v>
      </c>
      <c r="E14">
        <f t="shared" si="0"/>
        <v>9</v>
      </c>
      <c r="F14">
        <f t="shared" si="1"/>
        <v>775</v>
      </c>
      <c r="G14" s="42">
        <f t="shared" si="2"/>
        <v>0</v>
      </c>
      <c r="H14">
        <v>602</v>
      </c>
      <c r="I14" s="15" t="s">
        <v>40</v>
      </c>
      <c r="J14">
        <v>3</v>
      </c>
      <c r="K14">
        <v>165</v>
      </c>
      <c r="L14" s="53"/>
      <c r="M14">
        <v>702</v>
      </c>
      <c r="N14" s="15" t="s">
        <v>38</v>
      </c>
      <c r="O14">
        <v>0</v>
      </c>
      <c r="P14">
        <v>154</v>
      </c>
      <c r="Q14" s="53"/>
      <c r="R14">
        <v>606</v>
      </c>
      <c r="S14" s="15" t="s">
        <v>40</v>
      </c>
      <c r="T14">
        <v>1</v>
      </c>
      <c r="U14">
        <v>131</v>
      </c>
      <c r="V14" s="53"/>
      <c r="W14">
        <v>608</v>
      </c>
      <c r="X14" s="15" t="s">
        <v>38</v>
      </c>
      <c r="Y14">
        <v>3</v>
      </c>
      <c r="Z14">
        <v>170</v>
      </c>
      <c r="AA14" s="53"/>
      <c r="AB14">
        <v>603</v>
      </c>
      <c r="AC14" s="15" t="s">
        <v>37</v>
      </c>
      <c r="AD14">
        <v>2</v>
      </c>
      <c r="AE14">
        <v>155</v>
      </c>
    </row>
    <row r="15" spans="1:31" ht="12.75">
      <c r="A15" s="47"/>
      <c r="B15" s="52"/>
      <c r="C15" t="str">
        <f>Randomizers!B29</f>
        <v>Lil' Bit More</v>
      </c>
      <c r="D15" s="63" t="str">
        <f>VLOOKUP(C15,'Data Entry'!D$5:E$60,2,FALSE)</f>
        <v>Deree</v>
      </c>
      <c r="E15">
        <f t="shared" si="0"/>
        <v>9</v>
      </c>
      <c r="F15">
        <f t="shared" si="1"/>
        <v>746</v>
      </c>
      <c r="G15" s="42">
        <f t="shared" si="2"/>
        <v>0</v>
      </c>
      <c r="H15">
        <v>501</v>
      </c>
      <c r="I15" s="15" t="s">
        <v>37</v>
      </c>
      <c r="J15">
        <v>0</v>
      </c>
      <c r="K15">
        <v>137</v>
      </c>
      <c r="L15" s="53"/>
      <c r="M15">
        <v>607</v>
      </c>
      <c r="N15" s="15" t="s">
        <v>37</v>
      </c>
      <c r="O15">
        <v>3</v>
      </c>
      <c r="P15">
        <v>154</v>
      </c>
      <c r="Q15" s="53"/>
      <c r="R15">
        <v>507</v>
      </c>
      <c r="S15" s="15" t="s">
        <v>38</v>
      </c>
      <c r="T15">
        <v>3</v>
      </c>
      <c r="U15">
        <v>150</v>
      </c>
      <c r="V15" s="53"/>
      <c r="W15">
        <v>617</v>
      </c>
      <c r="X15" s="15" t="s">
        <v>39</v>
      </c>
      <c r="Y15">
        <v>0</v>
      </c>
      <c r="Z15">
        <v>143</v>
      </c>
      <c r="AA15" s="53"/>
      <c r="AB15">
        <v>607</v>
      </c>
      <c r="AC15" s="15" t="s">
        <v>40</v>
      </c>
      <c r="AD15">
        <v>3</v>
      </c>
      <c r="AE15">
        <v>162</v>
      </c>
    </row>
    <row r="16" spans="1:31" ht="12.75">
      <c r="A16" s="47"/>
      <c r="B16" s="52"/>
      <c r="C16" t="str">
        <f>Randomizers!B30</f>
        <v>Cadbury's</v>
      </c>
      <c r="D16" s="63" t="str">
        <f>VLOOKUP(C16,'Data Entry'!D$5:E$60,2,FALSE)</f>
        <v>Campion</v>
      </c>
      <c r="E16">
        <f t="shared" si="0"/>
        <v>9</v>
      </c>
      <c r="F16">
        <f t="shared" si="1"/>
        <v>734</v>
      </c>
      <c r="G16" s="42">
        <f t="shared" si="2"/>
        <v>0</v>
      </c>
      <c r="H16">
        <v>501</v>
      </c>
      <c r="I16" s="15" t="s">
        <v>40</v>
      </c>
      <c r="J16">
        <v>2</v>
      </c>
      <c r="K16">
        <v>146</v>
      </c>
      <c r="L16" s="53"/>
      <c r="M16">
        <v>603</v>
      </c>
      <c r="N16" s="15" t="s">
        <v>37</v>
      </c>
      <c r="O16">
        <v>3</v>
      </c>
      <c r="P16">
        <v>152</v>
      </c>
      <c r="Q16" s="53"/>
      <c r="R16">
        <v>608</v>
      </c>
      <c r="S16" s="15" t="s">
        <v>40</v>
      </c>
      <c r="T16">
        <v>1</v>
      </c>
      <c r="U16">
        <v>141</v>
      </c>
      <c r="V16" s="53"/>
      <c r="W16">
        <v>507</v>
      </c>
      <c r="X16" s="15" t="s">
        <v>37</v>
      </c>
      <c r="Y16">
        <v>2</v>
      </c>
      <c r="Z16">
        <v>148</v>
      </c>
      <c r="AA16" s="53"/>
      <c r="AB16">
        <v>503</v>
      </c>
      <c r="AC16" s="15" t="s">
        <v>38</v>
      </c>
      <c r="AD16">
        <v>1</v>
      </c>
      <c r="AE16">
        <v>147</v>
      </c>
    </row>
    <row r="17" spans="1:31" ht="12.75">
      <c r="A17" s="47"/>
      <c r="B17" s="52"/>
      <c r="C17" t="str">
        <f>Randomizers!B34</f>
        <v>Inside Joke</v>
      </c>
      <c r="D17" s="63" t="str">
        <f>VLOOKUP(C17,'Data Entry'!D$5:E$60,2,FALSE)</f>
        <v>St. Catherine's</v>
      </c>
      <c r="E17">
        <f t="shared" si="0"/>
        <v>9</v>
      </c>
      <c r="F17">
        <f t="shared" si="1"/>
        <v>706</v>
      </c>
      <c r="G17" s="42">
        <f t="shared" si="2"/>
        <v>0</v>
      </c>
      <c r="H17">
        <v>702</v>
      </c>
      <c r="I17" s="15" t="s">
        <v>40</v>
      </c>
      <c r="J17">
        <v>1</v>
      </c>
      <c r="K17">
        <v>139</v>
      </c>
      <c r="L17" s="53"/>
      <c r="M17">
        <v>606</v>
      </c>
      <c r="N17" s="15" t="s">
        <v>38</v>
      </c>
      <c r="O17">
        <v>3</v>
      </c>
      <c r="P17">
        <v>132</v>
      </c>
      <c r="Q17" s="53"/>
      <c r="R17">
        <v>606</v>
      </c>
      <c r="S17" s="15" t="s">
        <v>37</v>
      </c>
      <c r="T17">
        <v>0</v>
      </c>
      <c r="U17">
        <v>128</v>
      </c>
      <c r="V17" s="53"/>
      <c r="W17">
        <v>606</v>
      </c>
      <c r="X17" s="15" t="s">
        <v>37</v>
      </c>
      <c r="Y17">
        <v>3</v>
      </c>
      <c r="Z17">
        <v>160</v>
      </c>
      <c r="AA17" s="53"/>
      <c r="AB17">
        <v>606</v>
      </c>
      <c r="AC17" s="15" t="s">
        <v>40</v>
      </c>
      <c r="AD17">
        <v>2</v>
      </c>
      <c r="AE17">
        <v>147</v>
      </c>
    </row>
    <row r="18" spans="1:31" ht="12.75">
      <c r="A18" s="47"/>
      <c r="B18" s="52"/>
      <c r="C18" t="str">
        <f>Randomizers!B4</f>
        <v>Your Mother</v>
      </c>
      <c r="D18" s="63" t="str">
        <f>VLOOKUP(C18,'Data Entry'!D$5:E$60,2,FALSE)</f>
        <v>Deree</v>
      </c>
      <c r="E18">
        <f t="shared" si="0"/>
        <v>8</v>
      </c>
      <c r="F18">
        <f t="shared" si="1"/>
        <v>723</v>
      </c>
      <c r="G18" s="42">
        <f t="shared" si="2"/>
        <v>0</v>
      </c>
      <c r="H18">
        <v>507</v>
      </c>
      <c r="I18" s="15" t="s">
        <v>39</v>
      </c>
      <c r="J18">
        <v>2</v>
      </c>
      <c r="K18">
        <v>154</v>
      </c>
      <c r="L18" s="53"/>
      <c r="M18">
        <v>501</v>
      </c>
      <c r="N18" s="15" t="s">
        <v>39</v>
      </c>
      <c r="O18">
        <v>0</v>
      </c>
      <c r="P18">
        <v>134</v>
      </c>
      <c r="Q18" s="53"/>
      <c r="R18">
        <v>503</v>
      </c>
      <c r="S18" s="15" t="s">
        <v>38</v>
      </c>
      <c r="T18">
        <v>3</v>
      </c>
      <c r="U18">
        <v>148</v>
      </c>
      <c r="V18" s="53"/>
      <c r="W18">
        <v>607</v>
      </c>
      <c r="X18" s="15" t="s">
        <v>40</v>
      </c>
      <c r="Y18">
        <v>2</v>
      </c>
      <c r="Z18">
        <v>140</v>
      </c>
      <c r="AA18" s="53"/>
      <c r="AB18">
        <v>603</v>
      </c>
      <c r="AC18" s="15" t="s">
        <v>38</v>
      </c>
      <c r="AD18">
        <v>1</v>
      </c>
      <c r="AE18">
        <v>147</v>
      </c>
    </row>
    <row r="19" spans="1:31" ht="12.75">
      <c r="A19" s="47"/>
      <c r="B19" s="52"/>
      <c r="C19" t="str">
        <f>Randomizers!B23</f>
        <v>Doom</v>
      </c>
      <c r="D19" s="63" t="str">
        <f>VLOOKUP(C19,'Data Entry'!D$5:E$60,2,FALSE)</f>
        <v>Anatolia</v>
      </c>
      <c r="E19">
        <f t="shared" si="0"/>
        <v>8</v>
      </c>
      <c r="F19">
        <f t="shared" si="1"/>
        <v>722</v>
      </c>
      <c r="G19" s="42">
        <f t="shared" si="2"/>
        <v>0</v>
      </c>
      <c r="H19">
        <v>602</v>
      </c>
      <c r="I19" s="15" t="s">
        <v>38</v>
      </c>
      <c r="J19">
        <v>1</v>
      </c>
      <c r="K19">
        <v>150</v>
      </c>
      <c r="L19" s="53"/>
      <c r="M19">
        <v>707</v>
      </c>
      <c r="N19" s="15" t="s">
        <v>37</v>
      </c>
      <c r="O19">
        <v>3</v>
      </c>
      <c r="P19">
        <v>126</v>
      </c>
      <c r="Q19" s="53"/>
      <c r="R19">
        <v>617</v>
      </c>
      <c r="S19" s="15" t="s">
        <v>40</v>
      </c>
      <c r="T19">
        <v>0</v>
      </c>
      <c r="U19">
        <v>136</v>
      </c>
      <c r="V19" s="53"/>
      <c r="W19">
        <v>503</v>
      </c>
      <c r="X19" s="15" t="s">
        <v>37</v>
      </c>
      <c r="Y19">
        <v>2</v>
      </c>
      <c r="Z19">
        <v>152</v>
      </c>
      <c r="AA19" s="53"/>
      <c r="AB19">
        <v>607</v>
      </c>
      <c r="AC19" s="15" t="s">
        <v>38</v>
      </c>
      <c r="AD19">
        <v>2</v>
      </c>
      <c r="AE19">
        <v>158</v>
      </c>
    </row>
    <row r="20" spans="1:31" ht="12.75">
      <c r="A20" s="47"/>
      <c r="B20" s="52"/>
      <c r="C20" t="str">
        <f>Randomizers!B9</f>
        <v>Wishful Thinking</v>
      </c>
      <c r="D20" s="63" t="str">
        <f>VLOOKUP(C20,'Data Entry'!D$5:E$60,2,FALSE)</f>
        <v>St. Catherine's</v>
      </c>
      <c r="E20">
        <f t="shared" si="0"/>
        <v>8</v>
      </c>
      <c r="F20">
        <f t="shared" si="1"/>
        <v>715</v>
      </c>
      <c r="G20" s="42">
        <f t="shared" si="2"/>
        <v>0</v>
      </c>
      <c r="H20">
        <v>607</v>
      </c>
      <c r="I20" s="15" t="s">
        <v>37</v>
      </c>
      <c r="J20">
        <v>2</v>
      </c>
      <c r="K20">
        <v>155</v>
      </c>
      <c r="L20" s="53"/>
      <c r="M20">
        <v>501</v>
      </c>
      <c r="N20" s="15" t="s">
        <v>40</v>
      </c>
      <c r="O20">
        <v>3</v>
      </c>
      <c r="P20">
        <v>138</v>
      </c>
      <c r="Q20" s="53"/>
      <c r="R20">
        <v>608</v>
      </c>
      <c r="S20" s="15" t="s">
        <v>37</v>
      </c>
      <c r="T20">
        <v>0</v>
      </c>
      <c r="U20">
        <v>138</v>
      </c>
      <c r="V20" s="53"/>
      <c r="W20">
        <v>607</v>
      </c>
      <c r="X20" s="15" t="s">
        <v>38</v>
      </c>
      <c r="Y20">
        <v>3</v>
      </c>
      <c r="Z20">
        <v>142</v>
      </c>
      <c r="AA20" s="53"/>
      <c r="AB20">
        <v>503</v>
      </c>
      <c r="AC20" s="15" t="s">
        <v>39</v>
      </c>
      <c r="AD20">
        <v>0</v>
      </c>
      <c r="AE20">
        <v>142</v>
      </c>
    </row>
    <row r="21" spans="1:31" ht="12.75">
      <c r="A21" s="47"/>
      <c r="B21" s="52"/>
      <c r="C21" t="str">
        <f>Randomizers!B6</f>
        <v>BBA</v>
      </c>
      <c r="D21" s="63" t="str">
        <f>VLOOKUP(C21,'Data Entry'!D$5:E$60,2,FALSE)</f>
        <v>Anatolia</v>
      </c>
      <c r="E21">
        <f t="shared" si="0"/>
        <v>8</v>
      </c>
      <c r="F21">
        <f t="shared" si="1"/>
        <v>704</v>
      </c>
      <c r="G21" s="42">
        <f t="shared" si="2"/>
        <v>0</v>
      </c>
      <c r="H21">
        <v>608</v>
      </c>
      <c r="I21" s="15" t="s">
        <v>40</v>
      </c>
      <c r="J21">
        <v>2</v>
      </c>
      <c r="K21">
        <v>142</v>
      </c>
      <c r="L21" s="53"/>
      <c r="M21">
        <v>603</v>
      </c>
      <c r="N21" s="15" t="s">
        <v>38</v>
      </c>
      <c r="O21">
        <v>1</v>
      </c>
      <c r="P21">
        <v>136</v>
      </c>
      <c r="Q21" s="53"/>
      <c r="R21">
        <v>507</v>
      </c>
      <c r="S21" s="15" t="s">
        <v>37</v>
      </c>
      <c r="T21">
        <v>1</v>
      </c>
      <c r="U21">
        <v>145</v>
      </c>
      <c r="V21" s="53"/>
      <c r="W21">
        <v>608</v>
      </c>
      <c r="X21" s="15" t="s">
        <v>39</v>
      </c>
      <c r="Y21">
        <v>1</v>
      </c>
      <c r="Z21">
        <v>137</v>
      </c>
      <c r="AA21" s="53"/>
      <c r="AB21">
        <v>702</v>
      </c>
      <c r="AC21" s="15" t="s">
        <v>40</v>
      </c>
      <c r="AD21">
        <v>3</v>
      </c>
      <c r="AE21">
        <v>144</v>
      </c>
    </row>
    <row r="22" spans="1:31" ht="12.75">
      <c r="A22" s="47"/>
      <c r="B22" s="52"/>
      <c r="C22" t="str">
        <f>Randomizers!B25</f>
        <v>Vodka Martini</v>
      </c>
      <c r="D22" s="63" t="str">
        <f>VLOOKUP(C22,'Data Entry'!D$5:E$60,2,FALSE)</f>
        <v>Moraiti</v>
      </c>
      <c r="E22">
        <f t="shared" si="0"/>
        <v>8</v>
      </c>
      <c r="F22">
        <f t="shared" si="1"/>
        <v>686</v>
      </c>
      <c r="G22" s="42">
        <f t="shared" si="2"/>
        <v>0</v>
      </c>
      <c r="H22">
        <v>706</v>
      </c>
      <c r="I22" s="15" t="s">
        <v>37</v>
      </c>
      <c r="J22">
        <v>2</v>
      </c>
      <c r="K22">
        <v>132</v>
      </c>
      <c r="L22" s="53"/>
      <c r="M22">
        <v>707</v>
      </c>
      <c r="N22" s="15" t="s">
        <v>38</v>
      </c>
      <c r="O22">
        <v>1</v>
      </c>
      <c r="P22">
        <v>113</v>
      </c>
      <c r="Q22" s="53"/>
      <c r="R22">
        <v>503</v>
      </c>
      <c r="S22" s="15" t="s">
        <v>39</v>
      </c>
      <c r="T22">
        <v>2</v>
      </c>
      <c r="U22">
        <v>147</v>
      </c>
      <c r="V22" s="53"/>
      <c r="W22">
        <v>608</v>
      </c>
      <c r="X22" s="15" t="s">
        <v>40</v>
      </c>
      <c r="Y22">
        <v>2</v>
      </c>
      <c r="Z22">
        <v>150</v>
      </c>
      <c r="AA22" s="53"/>
      <c r="AB22">
        <v>606</v>
      </c>
      <c r="AC22" s="15" t="s">
        <v>38</v>
      </c>
      <c r="AD22">
        <v>1</v>
      </c>
      <c r="AE22">
        <v>144</v>
      </c>
    </row>
    <row r="23" spans="1:31" ht="12.75">
      <c r="A23" s="47"/>
      <c r="B23" s="52"/>
      <c r="C23" t="str">
        <f>Randomizers!B19</f>
        <v>Where's the debate? Owayo?</v>
      </c>
      <c r="D23" s="63" t="str">
        <f>VLOOKUP(C23,'Data Entry'!D$5:E$60,2,FALSE)</f>
        <v>St. Catherine's</v>
      </c>
      <c r="E23">
        <f t="shared" si="0"/>
        <v>8</v>
      </c>
      <c r="F23">
        <f t="shared" si="1"/>
        <v>684</v>
      </c>
      <c r="G23" s="42">
        <f t="shared" si="2"/>
        <v>0</v>
      </c>
      <c r="H23">
        <v>606</v>
      </c>
      <c r="I23" s="15" t="s">
        <v>38</v>
      </c>
      <c r="J23">
        <v>3</v>
      </c>
      <c r="K23">
        <v>135</v>
      </c>
      <c r="L23" s="53"/>
      <c r="M23">
        <v>501</v>
      </c>
      <c r="N23" s="15" t="s">
        <v>37</v>
      </c>
      <c r="O23">
        <v>1</v>
      </c>
      <c r="P23">
        <v>136</v>
      </c>
      <c r="Q23" s="53"/>
      <c r="R23">
        <v>617</v>
      </c>
      <c r="S23" s="15" t="s">
        <v>39</v>
      </c>
      <c r="T23">
        <v>1</v>
      </c>
      <c r="U23">
        <v>137</v>
      </c>
      <c r="V23" s="53"/>
      <c r="W23">
        <v>608</v>
      </c>
      <c r="X23" s="15" t="s">
        <v>37</v>
      </c>
      <c r="Y23">
        <v>0</v>
      </c>
      <c r="Z23">
        <v>136</v>
      </c>
      <c r="AA23" s="53"/>
      <c r="AB23">
        <v>602</v>
      </c>
      <c r="AC23" s="15" t="s">
        <v>40</v>
      </c>
      <c r="AD23">
        <v>3</v>
      </c>
      <c r="AE23">
        <v>140</v>
      </c>
    </row>
    <row r="24" spans="1:31" ht="12.75">
      <c r="A24" s="47"/>
      <c r="B24" s="52"/>
      <c r="C24" t="str">
        <f>Randomizers!B24</f>
        <v>Lady and the Tramp</v>
      </c>
      <c r="D24" s="63" t="str">
        <f>VLOOKUP(C24,'Data Entry'!D$5:E$60,2,FALSE)</f>
        <v>Athens / Edinburgh</v>
      </c>
      <c r="E24">
        <f t="shared" si="0"/>
        <v>7</v>
      </c>
      <c r="F24">
        <f t="shared" si="1"/>
        <v>732</v>
      </c>
      <c r="G24" s="42">
        <f t="shared" si="2"/>
        <v>0</v>
      </c>
      <c r="H24">
        <v>602</v>
      </c>
      <c r="I24" s="15" t="s">
        <v>39</v>
      </c>
      <c r="J24">
        <v>2</v>
      </c>
      <c r="K24">
        <v>155</v>
      </c>
      <c r="L24" s="53"/>
      <c r="M24">
        <v>501</v>
      </c>
      <c r="N24" s="15" t="s">
        <v>38</v>
      </c>
      <c r="O24">
        <v>2</v>
      </c>
      <c r="P24">
        <v>137</v>
      </c>
      <c r="Q24" s="53"/>
      <c r="R24">
        <v>617</v>
      </c>
      <c r="S24" s="15" t="s">
        <v>37</v>
      </c>
      <c r="T24">
        <v>2</v>
      </c>
      <c r="U24">
        <v>143</v>
      </c>
      <c r="V24" s="53"/>
      <c r="W24">
        <v>507</v>
      </c>
      <c r="X24" s="15" t="s">
        <v>40</v>
      </c>
      <c r="Y24">
        <v>0</v>
      </c>
      <c r="Z24">
        <v>143</v>
      </c>
      <c r="AA24" s="53"/>
      <c r="AB24">
        <v>607</v>
      </c>
      <c r="AC24" s="15" t="s">
        <v>37</v>
      </c>
      <c r="AD24">
        <v>1</v>
      </c>
      <c r="AE24">
        <v>154</v>
      </c>
    </row>
    <row r="25" spans="1:31" ht="12.75">
      <c r="A25" s="47"/>
      <c r="B25" s="52"/>
      <c r="C25" t="str">
        <f>Randomizers!B10</f>
        <v>Debating Noodles</v>
      </c>
      <c r="D25" s="63" t="str">
        <f>VLOOKUP(C25,'Data Entry'!D$5:E$60,2,FALSE)</f>
        <v>Ziridis</v>
      </c>
      <c r="E25">
        <f t="shared" si="0"/>
        <v>7</v>
      </c>
      <c r="F25">
        <f t="shared" si="1"/>
        <v>696</v>
      </c>
      <c r="G25" s="42">
        <f t="shared" si="2"/>
        <v>0</v>
      </c>
      <c r="H25">
        <v>607</v>
      </c>
      <c r="I25" s="15" t="s">
        <v>40</v>
      </c>
      <c r="J25">
        <v>1</v>
      </c>
      <c r="K25">
        <v>123</v>
      </c>
      <c r="L25" s="53"/>
      <c r="M25">
        <v>617</v>
      </c>
      <c r="N25" s="15" t="s">
        <v>37</v>
      </c>
      <c r="O25">
        <v>2</v>
      </c>
      <c r="P25">
        <v>142</v>
      </c>
      <c r="Q25" s="53"/>
      <c r="R25">
        <v>507</v>
      </c>
      <c r="S25" s="15" t="s">
        <v>39</v>
      </c>
      <c r="T25">
        <v>0</v>
      </c>
      <c r="U25">
        <v>140</v>
      </c>
      <c r="V25" s="53"/>
      <c r="W25">
        <v>606</v>
      </c>
      <c r="X25" s="15" t="s">
        <v>38</v>
      </c>
      <c r="Y25">
        <v>2</v>
      </c>
      <c r="Z25">
        <v>150</v>
      </c>
      <c r="AA25" s="53"/>
      <c r="AB25">
        <v>702</v>
      </c>
      <c r="AC25" s="15" t="s">
        <v>38</v>
      </c>
      <c r="AD25">
        <v>2</v>
      </c>
      <c r="AE25">
        <v>141</v>
      </c>
    </row>
    <row r="26" spans="1:31" ht="12.75">
      <c r="A26" s="47"/>
      <c r="B26" s="52"/>
      <c r="C26" t="str">
        <f>Randomizers!B13</f>
        <v>Pimp my Death Star</v>
      </c>
      <c r="D26" s="63" t="str">
        <f>VLOOKUP(C26,'Data Entry'!D$5:E$60,2,FALSE)</f>
        <v>St. Catherine's</v>
      </c>
      <c r="E26">
        <f t="shared" si="0"/>
        <v>7</v>
      </c>
      <c r="F26">
        <f t="shared" si="1"/>
        <v>688</v>
      </c>
      <c r="G26" s="42">
        <f t="shared" si="2"/>
        <v>0</v>
      </c>
      <c r="H26">
        <v>603</v>
      </c>
      <c r="I26" s="15" t="s">
        <v>37</v>
      </c>
      <c r="J26">
        <v>2</v>
      </c>
      <c r="K26">
        <v>138</v>
      </c>
      <c r="L26" s="53"/>
      <c r="M26">
        <v>603</v>
      </c>
      <c r="N26" s="15" t="s">
        <v>39</v>
      </c>
      <c r="O26">
        <v>2</v>
      </c>
      <c r="P26">
        <v>137</v>
      </c>
      <c r="Q26" s="53"/>
      <c r="R26">
        <v>617</v>
      </c>
      <c r="S26" s="15" t="s">
        <v>38</v>
      </c>
      <c r="T26">
        <v>3</v>
      </c>
      <c r="U26">
        <v>145</v>
      </c>
      <c r="V26" s="53"/>
      <c r="W26">
        <v>707</v>
      </c>
      <c r="X26" s="15" t="s">
        <v>39</v>
      </c>
      <c r="Y26">
        <v>0</v>
      </c>
      <c r="Z26">
        <v>139</v>
      </c>
      <c r="AA26" s="53"/>
      <c r="AB26">
        <v>603</v>
      </c>
      <c r="AC26" s="15" t="s">
        <v>40</v>
      </c>
      <c r="AD26">
        <v>0</v>
      </c>
      <c r="AE26">
        <v>129</v>
      </c>
    </row>
    <row r="27" spans="1:31" ht="12.75">
      <c r="A27" s="47"/>
      <c r="B27" s="52"/>
      <c r="C27" t="str">
        <f>Randomizers!B26</f>
        <v>Shadow</v>
      </c>
      <c r="D27" s="63" t="str">
        <f>VLOOKUP(C27,'Data Entry'!D$5:E$60,2,FALSE)</f>
        <v>Independent</v>
      </c>
      <c r="E27">
        <f t="shared" si="0"/>
        <v>7</v>
      </c>
      <c r="F27">
        <f t="shared" si="1"/>
        <v>681</v>
      </c>
      <c r="G27" s="42">
        <f t="shared" si="2"/>
        <v>0</v>
      </c>
      <c r="H27">
        <v>706</v>
      </c>
      <c r="I27" s="15" t="s">
        <v>40</v>
      </c>
      <c r="J27">
        <v>0</v>
      </c>
      <c r="K27">
        <v>121</v>
      </c>
      <c r="L27" s="53"/>
      <c r="M27">
        <v>602</v>
      </c>
      <c r="N27" s="15" t="s">
        <v>40</v>
      </c>
      <c r="O27">
        <v>1</v>
      </c>
      <c r="P27">
        <v>121</v>
      </c>
      <c r="Q27" s="53"/>
      <c r="R27">
        <v>607</v>
      </c>
      <c r="S27" s="15" t="s">
        <v>38</v>
      </c>
      <c r="T27">
        <v>3</v>
      </c>
      <c r="U27">
        <v>145</v>
      </c>
      <c r="V27" s="53"/>
      <c r="W27">
        <v>606</v>
      </c>
      <c r="X27" s="15" t="s">
        <v>39</v>
      </c>
      <c r="Y27">
        <v>0</v>
      </c>
      <c r="Z27">
        <v>137</v>
      </c>
      <c r="AA27" s="53"/>
      <c r="AB27">
        <v>617</v>
      </c>
      <c r="AC27" s="15" t="s">
        <v>38</v>
      </c>
      <c r="AD27">
        <v>3</v>
      </c>
      <c r="AE27">
        <v>157</v>
      </c>
    </row>
    <row r="28" spans="1:31" ht="12.75">
      <c r="A28" s="47"/>
      <c r="B28" s="52"/>
      <c r="C28" t="str">
        <f>Randomizers!B3</f>
        <v>Aegean Baywatchers</v>
      </c>
      <c r="D28" s="63" t="str">
        <f>VLOOKUP(C28,'Data Entry'!D$5:E$60,2,FALSE)</f>
        <v>AUEB Debating Society</v>
      </c>
      <c r="E28">
        <f t="shared" si="0"/>
        <v>7</v>
      </c>
      <c r="F28">
        <f t="shared" si="1"/>
        <v>678</v>
      </c>
      <c r="G28" s="42">
        <f t="shared" si="2"/>
        <v>0</v>
      </c>
      <c r="H28">
        <v>507</v>
      </c>
      <c r="I28" s="15" t="s">
        <v>38</v>
      </c>
      <c r="J28">
        <v>1</v>
      </c>
      <c r="K28">
        <v>145</v>
      </c>
      <c r="L28" s="53"/>
      <c r="M28">
        <v>707</v>
      </c>
      <c r="N28" s="15" t="s">
        <v>39</v>
      </c>
      <c r="O28">
        <v>0</v>
      </c>
      <c r="P28">
        <v>110</v>
      </c>
      <c r="Q28" s="53"/>
      <c r="R28">
        <v>707</v>
      </c>
      <c r="S28" s="15" t="s">
        <v>37</v>
      </c>
      <c r="T28">
        <v>1</v>
      </c>
      <c r="U28">
        <v>132</v>
      </c>
      <c r="V28" s="53"/>
      <c r="W28">
        <v>702</v>
      </c>
      <c r="X28" s="15" t="s">
        <v>40</v>
      </c>
      <c r="Y28">
        <v>3</v>
      </c>
      <c r="Z28">
        <v>157</v>
      </c>
      <c r="AA28" s="53"/>
      <c r="AB28">
        <v>602</v>
      </c>
      <c r="AC28" s="15" t="s">
        <v>37</v>
      </c>
      <c r="AD28">
        <v>2</v>
      </c>
      <c r="AE28">
        <v>134</v>
      </c>
    </row>
    <row r="29" spans="1:31" ht="12.75">
      <c r="A29" s="47"/>
      <c r="B29" s="52"/>
      <c r="C29" t="str">
        <f>Randomizers!B20</f>
        <v>Rebuts</v>
      </c>
      <c r="D29" s="63" t="str">
        <f>VLOOKUP(C29,'Data Entry'!D$5:E$60,2,FALSE)</f>
        <v>St. Catherine's</v>
      </c>
      <c r="E29">
        <f t="shared" si="0"/>
        <v>7</v>
      </c>
      <c r="F29">
        <f t="shared" si="1"/>
        <v>661</v>
      </c>
      <c r="G29" s="42">
        <f t="shared" si="2"/>
        <v>0</v>
      </c>
      <c r="H29">
        <v>606</v>
      </c>
      <c r="I29" s="15" t="s">
        <v>39</v>
      </c>
      <c r="J29">
        <v>2</v>
      </c>
      <c r="K29">
        <v>125</v>
      </c>
      <c r="L29" s="53"/>
      <c r="M29">
        <v>707</v>
      </c>
      <c r="N29" s="15" t="s">
        <v>40</v>
      </c>
      <c r="O29">
        <v>2</v>
      </c>
      <c r="P29">
        <v>119</v>
      </c>
      <c r="Q29" s="53"/>
      <c r="R29">
        <v>606</v>
      </c>
      <c r="S29" s="15" t="s">
        <v>38</v>
      </c>
      <c r="T29">
        <v>2</v>
      </c>
      <c r="U29">
        <v>132</v>
      </c>
      <c r="V29" s="53"/>
      <c r="W29">
        <v>507</v>
      </c>
      <c r="X29" s="15" t="s">
        <v>38</v>
      </c>
      <c r="Y29">
        <v>1</v>
      </c>
      <c r="Z29">
        <v>144</v>
      </c>
      <c r="AA29" s="53"/>
      <c r="AB29">
        <v>606</v>
      </c>
      <c r="AC29" s="15" t="s">
        <v>39</v>
      </c>
      <c r="AD29">
        <v>0</v>
      </c>
      <c r="AE29">
        <v>141</v>
      </c>
    </row>
    <row r="30" spans="1:31" ht="12.75">
      <c r="A30" s="47"/>
      <c r="B30" s="52"/>
      <c r="C30" t="str">
        <f>Randomizers!B21</f>
        <v>Purple Dice</v>
      </c>
      <c r="D30" s="63" t="str">
        <f>VLOOKUP(C30,'Data Entry'!D$5:E$60,2,FALSE)</f>
        <v>Ziridis</v>
      </c>
      <c r="E30">
        <f t="shared" si="0"/>
        <v>6</v>
      </c>
      <c r="F30">
        <f t="shared" si="1"/>
        <v>711</v>
      </c>
      <c r="G30" s="42">
        <f t="shared" si="2"/>
        <v>0</v>
      </c>
      <c r="H30">
        <v>602</v>
      </c>
      <c r="I30" s="15" t="s">
        <v>37</v>
      </c>
      <c r="J30">
        <v>0</v>
      </c>
      <c r="K30">
        <v>136</v>
      </c>
      <c r="L30" s="53"/>
      <c r="M30">
        <v>607</v>
      </c>
      <c r="N30" s="15" t="s">
        <v>40</v>
      </c>
      <c r="O30">
        <v>2</v>
      </c>
      <c r="P30">
        <v>147</v>
      </c>
      <c r="Q30" s="53"/>
      <c r="R30">
        <v>603</v>
      </c>
      <c r="S30" s="15" t="s">
        <v>37</v>
      </c>
      <c r="T30">
        <v>3</v>
      </c>
      <c r="U30">
        <v>144</v>
      </c>
      <c r="V30" s="53"/>
      <c r="W30">
        <v>607</v>
      </c>
      <c r="X30" s="15" t="s">
        <v>39</v>
      </c>
      <c r="Y30">
        <v>1</v>
      </c>
      <c r="Z30">
        <v>134</v>
      </c>
      <c r="AA30" s="53"/>
      <c r="AB30">
        <v>607</v>
      </c>
      <c r="AC30" s="15" t="s">
        <v>39</v>
      </c>
      <c r="AD30">
        <v>0</v>
      </c>
      <c r="AE30">
        <v>150</v>
      </c>
    </row>
    <row r="31" spans="1:31" ht="12.75">
      <c r="A31" s="47"/>
      <c r="B31" s="52"/>
      <c r="C31" t="str">
        <f>Randomizers!B2</f>
        <v>GAK</v>
      </c>
      <c r="D31" s="63" t="str">
        <f>VLOOKUP(C31,'Data Entry'!D$5:E$60,2,FALSE)</f>
        <v>St. Catherine's</v>
      </c>
      <c r="E31">
        <f t="shared" si="0"/>
        <v>6</v>
      </c>
      <c r="F31">
        <f t="shared" si="1"/>
        <v>708</v>
      </c>
      <c r="G31" s="42">
        <f t="shared" si="2"/>
        <v>0</v>
      </c>
      <c r="H31">
        <v>507</v>
      </c>
      <c r="I31" s="15" t="s">
        <v>40</v>
      </c>
      <c r="J31">
        <v>0</v>
      </c>
      <c r="K31">
        <v>140</v>
      </c>
      <c r="L31" s="53"/>
      <c r="M31">
        <v>617</v>
      </c>
      <c r="N31" s="15" t="s">
        <v>39</v>
      </c>
      <c r="O31">
        <v>3</v>
      </c>
      <c r="P31">
        <v>150</v>
      </c>
      <c r="Q31" s="53"/>
      <c r="R31">
        <v>507</v>
      </c>
      <c r="S31" s="15" t="s">
        <v>40</v>
      </c>
      <c r="T31">
        <v>2</v>
      </c>
      <c r="U31">
        <v>148</v>
      </c>
      <c r="V31" s="53"/>
      <c r="W31">
        <v>607</v>
      </c>
      <c r="X31" s="15" t="s">
        <v>37</v>
      </c>
      <c r="Y31">
        <v>0</v>
      </c>
      <c r="Z31">
        <v>133</v>
      </c>
      <c r="AA31" s="53"/>
      <c r="AB31">
        <v>702</v>
      </c>
      <c r="AC31" s="15" t="s">
        <v>37</v>
      </c>
      <c r="AD31">
        <v>1</v>
      </c>
      <c r="AE31">
        <v>137</v>
      </c>
    </row>
    <row r="32" spans="1:31" ht="12.75">
      <c r="A32" s="47"/>
      <c r="B32" s="52"/>
      <c r="C32" t="str">
        <f>Randomizers!B32</f>
        <v>Batman and Robin</v>
      </c>
      <c r="D32" s="63" t="str">
        <f>VLOOKUP(C32,'Data Entry'!D$5:E$60,2,FALSE)</f>
        <v>Moraiti</v>
      </c>
      <c r="E32">
        <f t="shared" si="0"/>
        <v>6</v>
      </c>
      <c r="F32">
        <f t="shared" si="1"/>
        <v>704</v>
      </c>
      <c r="G32" s="42">
        <f t="shared" si="2"/>
        <v>0</v>
      </c>
      <c r="H32">
        <v>501</v>
      </c>
      <c r="I32" s="15" t="s">
        <v>39</v>
      </c>
      <c r="J32">
        <v>1</v>
      </c>
      <c r="K32">
        <v>139</v>
      </c>
      <c r="L32" s="53"/>
      <c r="M32">
        <v>606</v>
      </c>
      <c r="N32" s="15" t="s">
        <v>37</v>
      </c>
      <c r="O32">
        <v>0</v>
      </c>
      <c r="P32">
        <v>125</v>
      </c>
      <c r="Q32" s="53"/>
      <c r="R32">
        <v>707</v>
      </c>
      <c r="S32" s="15" t="s">
        <v>38</v>
      </c>
      <c r="T32">
        <v>3</v>
      </c>
      <c r="U32">
        <v>142</v>
      </c>
      <c r="V32" s="53"/>
      <c r="W32">
        <v>503</v>
      </c>
      <c r="X32" s="15" t="s">
        <v>40</v>
      </c>
      <c r="Y32">
        <v>0</v>
      </c>
      <c r="Z32">
        <v>149</v>
      </c>
      <c r="AA32" s="53"/>
      <c r="AB32">
        <v>617</v>
      </c>
      <c r="AC32" s="15" t="s">
        <v>40</v>
      </c>
      <c r="AD32">
        <v>2</v>
      </c>
      <c r="AE32">
        <v>149</v>
      </c>
    </row>
    <row r="33" spans="1:31" ht="12.75">
      <c r="A33" s="47"/>
      <c r="B33" s="52"/>
      <c r="C33" t="str">
        <f>Randomizers!B17</f>
        <v>Lois &amp; Clark</v>
      </c>
      <c r="D33" s="63" t="str">
        <f>VLOOKUP(C33,'Data Entry'!D$5:E$60,2,FALSE)</f>
        <v>Independent</v>
      </c>
      <c r="E33">
        <f t="shared" si="0"/>
        <v>6</v>
      </c>
      <c r="F33">
        <f t="shared" si="1"/>
        <v>667</v>
      </c>
      <c r="G33" s="42">
        <f t="shared" si="2"/>
        <v>0</v>
      </c>
      <c r="H33">
        <v>606</v>
      </c>
      <c r="I33" s="15" t="s">
        <v>37</v>
      </c>
      <c r="J33">
        <v>1</v>
      </c>
      <c r="K33">
        <v>122</v>
      </c>
      <c r="L33" s="53"/>
      <c r="M33">
        <v>617</v>
      </c>
      <c r="N33" s="15" t="s">
        <v>40</v>
      </c>
      <c r="O33">
        <v>1</v>
      </c>
      <c r="P33">
        <v>130</v>
      </c>
      <c r="Q33" s="53"/>
      <c r="R33">
        <v>603</v>
      </c>
      <c r="S33" s="15" t="s">
        <v>39</v>
      </c>
      <c r="T33">
        <v>1</v>
      </c>
      <c r="U33">
        <v>139</v>
      </c>
      <c r="V33" s="53"/>
      <c r="W33">
        <v>702</v>
      </c>
      <c r="X33" s="15" t="s">
        <v>37</v>
      </c>
      <c r="Y33">
        <v>2</v>
      </c>
      <c r="Z33">
        <v>145</v>
      </c>
      <c r="AA33" s="53"/>
      <c r="AB33">
        <v>602</v>
      </c>
      <c r="AC33" s="15" t="s">
        <v>38</v>
      </c>
      <c r="AD33">
        <v>1</v>
      </c>
      <c r="AE33">
        <v>131</v>
      </c>
    </row>
    <row r="34" spans="1:31" ht="12.75">
      <c r="A34" s="47"/>
      <c r="B34" s="52"/>
      <c r="C34" t="str">
        <f>Randomizers!B7</f>
        <v>Honey, I'm pregnant!</v>
      </c>
      <c r="D34" s="63" t="str">
        <f>VLOOKUP(C34,'Data Entry'!D$5:E$60,2,FALSE)</f>
        <v>Moraiti</v>
      </c>
      <c r="E34">
        <f t="shared" si="0"/>
        <v>5</v>
      </c>
      <c r="F34">
        <f t="shared" si="1"/>
        <v>690</v>
      </c>
      <c r="G34" s="42">
        <f t="shared" si="2"/>
        <v>0</v>
      </c>
      <c r="H34">
        <v>608</v>
      </c>
      <c r="I34" s="15" t="s">
        <v>38</v>
      </c>
      <c r="J34">
        <v>1</v>
      </c>
      <c r="K34">
        <v>138</v>
      </c>
      <c r="L34" s="53"/>
      <c r="M34">
        <v>606</v>
      </c>
      <c r="N34" s="15" t="s">
        <v>40</v>
      </c>
      <c r="O34">
        <v>1</v>
      </c>
      <c r="P34">
        <v>126</v>
      </c>
      <c r="Q34" s="53"/>
      <c r="R34">
        <v>603</v>
      </c>
      <c r="S34" s="15" t="s">
        <v>38</v>
      </c>
      <c r="T34">
        <v>2</v>
      </c>
      <c r="U34">
        <v>140</v>
      </c>
      <c r="V34" s="53"/>
      <c r="W34">
        <v>503</v>
      </c>
      <c r="X34" s="15" t="s">
        <v>39</v>
      </c>
      <c r="Y34">
        <v>1</v>
      </c>
      <c r="Z34">
        <v>151</v>
      </c>
      <c r="AA34" s="53"/>
      <c r="AB34">
        <v>702</v>
      </c>
      <c r="AC34" s="15" t="s">
        <v>39</v>
      </c>
      <c r="AD34">
        <v>0</v>
      </c>
      <c r="AE34">
        <v>135</v>
      </c>
    </row>
    <row r="35" spans="1:31" ht="12.75">
      <c r="A35" s="47"/>
      <c r="B35" s="52"/>
      <c r="C35" t="str">
        <f>Randomizers!B8</f>
        <v>Put the Kot Down</v>
      </c>
      <c r="D35" s="63" t="str">
        <f>VLOOKUP(C35,'Data Entry'!D$5:E$60,2,FALSE)</f>
        <v>Deree</v>
      </c>
      <c r="E35">
        <f t="shared" si="0"/>
        <v>5</v>
      </c>
      <c r="F35">
        <f t="shared" si="1"/>
        <v>647</v>
      </c>
      <c r="G35" s="42">
        <f t="shared" si="2"/>
        <v>0</v>
      </c>
      <c r="H35">
        <v>608</v>
      </c>
      <c r="I35" s="15" t="s">
        <v>39</v>
      </c>
      <c r="J35">
        <v>0</v>
      </c>
      <c r="K35">
        <v>134</v>
      </c>
      <c r="L35" s="53"/>
      <c r="M35">
        <v>607</v>
      </c>
      <c r="N35" s="15" t="s">
        <v>38</v>
      </c>
      <c r="O35">
        <v>0</v>
      </c>
      <c r="P35">
        <v>128</v>
      </c>
      <c r="Q35" s="53"/>
      <c r="R35">
        <v>607</v>
      </c>
      <c r="S35" s="15" t="s">
        <v>40</v>
      </c>
      <c r="T35">
        <v>0</v>
      </c>
      <c r="U35">
        <v>123</v>
      </c>
      <c r="V35" s="53"/>
      <c r="W35">
        <v>602</v>
      </c>
      <c r="X35" s="15" t="s">
        <v>38</v>
      </c>
      <c r="Y35">
        <v>2</v>
      </c>
      <c r="Z35">
        <v>126</v>
      </c>
      <c r="AA35" s="53"/>
      <c r="AB35">
        <v>608</v>
      </c>
      <c r="AC35" s="15" t="s">
        <v>40</v>
      </c>
      <c r="AD35">
        <v>3</v>
      </c>
      <c r="AE35">
        <v>136</v>
      </c>
    </row>
    <row r="36" spans="1:31" ht="12.75">
      <c r="A36" s="47"/>
      <c r="B36" s="52"/>
      <c r="C36" t="str">
        <f>Randomizers!B36</f>
        <v>Silence is Golden</v>
      </c>
      <c r="D36" s="63" t="str">
        <f>VLOOKUP(C36,'Data Entry'!D$5:E$60,2,FALSE)</f>
        <v>St. Lawrence</v>
      </c>
      <c r="E36">
        <f t="shared" si="0"/>
        <v>5</v>
      </c>
      <c r="F36">
        <f t="shared" si="1"/>
        <v>635</v>
      </c>
      <c r="G36" s="42">
        <f t="shared" si="2"/>
        <v>0</v>
      </c>
      <c r="H36">
        <v>702</v>
      </c>
      <c r="I36" s="15" t="s">
        <v>39</v>
      </c>
      <c r="J36">
        <v>0</v>
      </c>
      <c r="K36">
        <v>120</v>
      </c>
      <c r="L36" s="53"/>
      <c r="M36">
        <v>602</v>
      </c>
      <c r="N36" s="15" t="s">
        <v>38</v>
      </c>
      <c r="O36">
        <v>0</v>
      </c>
      <c r="P36">
        <v>120</v>
      </c>
      <c r="Q36" s="53"/>
      <c r="R36">
        <v>607</v>
      </c>
      <c r="S36" s="15" t="s">
        <v>39</v>
      </c>
      <c r="T36">
        <v>2</v>
      </c>
      <c r="U36">
        <v>139</v>
      </c>
      <c r="V36" s="53"/>
      <c r="W36">
        <v>602</v>
      </c>
      <c r="X36" s="15" t="s">
        <v>40</v>
      </c>
      <c r="Y36">
        <v>1</v>
      </c>
      <c r="Z36">
        <v>124</v>
      </c>
      <c r="AA36" s="53"/>
      <c r="AB36">
        <v>608</v>
      </c>
      <c r="AC36" s="15" t="s">
        <v>37</v>
      </c>
      <c r="AD36">
        <v>2</v>
      </c>
      <c r="AE36">
        <v>132</v>
      </c>
    </row>
    <row r="37" spans="1:31" ht="12.75">
      <c r="A37" s="47"/>
      <c r="B37" s="52"/>
      <c r="C37" t="str">
        <f>Randomizers!B27</f>
        <v>Phranja</v>
      </c>
      <c r="D37" s="63" t="str">
        <f>VLOOKUP(C37,'Data Entry'!D$5:E$60,2,FALSE)</f>
        <v>Anatolia</v>
      </c>
      <c r="E37">
        <f t="shared" si="0"/>
        <v>5</v>
      </c>
      <c r="F37">
        <f t="shared" si="1"/>
        <v>633</v>
      </c>
      <c r="G37" s="42">
        <f t="shared" si="2"/>
        <v>0</v>
      </c>
      <c r="H37">
        <v>706</v>
      </c>
      <c r="I37" s="15" t="s">
        <v>38</v>
      </c>
      <c r="J37">
        <v>1</v>
      </c>
      <c r="K37">
        <v>122</v>
      </c>
      <c r="L37" s="53"/>
      <c r="M37">
        <v>617</v>
      </c>
      <c r="N37" s="15" t="s">
        <v>38</v>
      </c>
      <c r="O37">
        <v>0</v>
      </c>
      <c r="P37">
        <v>120</v>
      </c>
      <c r="Q37" s="53"/>
      <c r="R37">
        <v>607</v>
      </c>
      <c r="S37" s="15" t="s">
        <v>37</v>
      </c>
      <c r="T37">
        <v>1</v>
      </c>
      <c r="U37">
        <v>133</v>
      </c>
      <c r="V37" s="53"/>
      <c r="W37">
        <v>602</v>
      </c>
      <c r="X37" s="15" t="s">
        <v>39</v>
      </c>
      <c r="Y37">
        <v>3</v>
      </c>
      <c r="Z37">
        <v>130</v>
      </c>
      <c r="AA37" s="53"/>
      <c r="AB37">
        <v>602</v>
      </c>
      <c r="AC37" s="15" t="s">
        <v>39</v>
      </c>
      <c r="AD37">
        <v>0</v>
      </c>
      <c r="AE37">
        <v>128</v>
      </c>
    </row>
    <row r="38" spans="1:31" ht="12.75">
      <c r="A38" s="47"/>
      <c r="B38" s="52"/>
      <c r="C38" t="str">
        <f>Randomizers!B35</f>
        <v>Dummy 1</v>
      </c>
      <c r="D38" s="63" t="str">
        <f>VLOOKUP(C38,'Data Entry'!D$5:E$60,2,FALSE)</f>
        <v>Moraiti</v>
      </c>
      <c r="E38">
        <f t="shared" si="0"/>
        <v>4</v>
      </c>
      <c r="F38">
        <f t="shared" si="1"/>
        <v>701</v>
      </c>
      <c r="G38" s="42">
        <f t="shared" si="2"/>
        <v>0</v>
      </c>
      <c r="H38">
        <v>702</v>
      </c>
      <c r="I38" s="15" t="s">
        <v>38</v>
      </c>
      <c r="J38">
        <v>2</v>
      </c>
      <c r="K38">
        <v>146</v>
      </c>
      <c r="L38" s="53"/>
      <c r="M38">
        <v>603</v>
      </c>
      <c r="N38" s="15" t="s">
        <v>40</v>
      </c>
      <c r="O38">
        <v>0</v>
      </c>
      <c r="P38">
        <v>132</v>
      </c>
      <c r="Q38" s="53"/>
      <c r="R38">
        <v>603</v>
      </c>
      <c r="S38" s="15" t="s">
        <v>40</v>
      </c>
      <c r="T38">
        <v>0</v>
      </c>
      <c r="U38">
        <v>138</v>
      </c>
      <c r="V38" s="53"/>
      <c r="W38">
        <v>702</v>
      </c>
      <c r="X38" s="15" t="s">
        <v>38</v>
      </c>
      <c r="Y38">
        <v>1</v>
      </c>
      <c r="Z38">
        <v>137</v>
      </c>
      <c r="AA38" s="53"/>
      <c r="AB38">
        <v>617</v>
      </c>
      <c r="AC38" s="15" t="s">
        <v>39</v>
      </c>
      <c r="AD38">
        <v>1</v>
      </c>
      <c r="AE38">
        <v>148</v>
      </c>
    </row>
    <row r="39" spans="1:31" ht="12.75">
      <c r="A39" s="47"/>
      <c r="B39" s="52"/>
      <c r="C39" t="str">
        <f>Randomizers!B15</f>
        <v>Sound of Silence</v>
      </c>
      <c r="D39" s="63" t="str">
        <f>VLOOKUP(C39,'Data Entry'!D$5:E$60,2,FALSE)</f>
        <v>Independent</v>
      </c>
      <c r="E39">
        <f t="shared" si="0"/>
        <v>4</v>
      </c>
      <c r="F39">
        <f t="shared" si="1"/>
        <v>681</v>
      </c>
      <c r="G39" s="42">
        <f t="shared" si="2"/>
        <v>0</v>
      </c>
      <c r="H39">
        <v>603</v>
      </c>
      <c r="I39" s="15" t="s">
        <v>38</v>
      </c>
      <c r="J39">
        <v>0</v>
      </c>
      <c r="K39">
        <v>129</v>
      </c>
      <c r="L39" s="53"/>
      <c r="M39">
        <v>607</v>
      </c>
      <c r="N39" s="15" t="s">
        <v>39</v>
      </c>
      <c r="O39">
        <v>1</v>
      </c>
      <c r="P39">
        <v>136</v>
      </c>
      <c r="Q39" s="53"/>
      <c r="R39">
        <v>707</v>
      </c>
      <c r="S39" s="15" t="s">
        <v>40</v>
      </c>
      <c r="T39">
        <v>2</v>
      </c>
      <c r="U39">
        <v>136</v>
      </c>
      <c r="V39" s="53"/>
      <c r="W39">
        <v>606</v>
      </c>
      <c r="X39" s="15" t="s">
        <v>40</v>
      </c>
      <c r="Y39">
        <v>1</v>
      </c>
      <c r="Z39">
        <v>140</v>
      </c>
      <c r="AA39" s="53"/>
      <c r="AB39">
        <v>617</v>
      </c>
      <c r="AC39" s="15" t="s">
        <v>37</v>
      </c>
      <c r="AD39">
        <v>0</v>
      </c>
      <c r="AE39">
        <v>140</v>
      </c>
    </row>
    <row r="40" spans="1:31" ht="12.75">
      <c r="A40" s="47"/>
      <c r="B40" s="52"/>
      <c r="C40" t="str">
        <f>Randomizers!B18</f>
        <v>The Doctors</v>
      </c>
      <c r="D40" s="63" t="str">
        <f>VLOOKUP(C40,'Data Entry'!D$5:E$60,2,FALSE)</f>
        <v>Anatolia</v>
      </c>
      <c r="E40">
        <f t="shared" si="0"/>
        <v>4</v>
      </c>
      <c r="F40">
        <f t="shared" si="1"/>
        <v>626</v>
      </c>
      <c r="G40" s="42">
        <f t="shared" si="2"/>
        <v>0</v>
      </c>
      <c r="H40">
        <v>606</v>
      </c>
      <c r="I40" s="15" t="s">
        <v>40</v>
      </c>
      <c r="J40">
        <v>0</v>
      </c>
      <c r="K40">
        <v>119</v>
      </c>
      <c r="L40" s="53"/>
      <c r="M40">
        <v>602</v>
      </c>
      <c r="N40" s="15" t="s">
        <v>39</v>
      </c>
      <c r="O40">
        <v>3</v>
      </c>
      <c r="P40">
        <v>136</v>
      </c>
      <c r="Q40" s="53"/>
      <c r="R40">
        <v>503</v>
      </c>
      <c r="S40" s="15" t="s">
        <v>40</v>
      </c>
      <c r="T40">
        <v>0</v>
      </c>
      <c r="U40">
        <v>113</v>
      </c>
      <c r="V40" s="53"/>
      <c r="W40">
        <v>702</v>
      </c>
      <c r="X40" s="15" t="s">
        <v>39</v>
      </c>
      <c r="Y40">
        <v>0</v>
      </c>
      <c r="Z40">
        <v>132</v>
      </c>
      <c r="AA40" s="53"/>
      <c r="AB40">
        <v>608</v>
      </c>
      <c r="AC40" s="15" t="s">
        <v>38</v>
      </c>
      <c r="AD40">
        <v>1</v>
      </c>
      <c r="AE40">
        <v>126</v>
      </c>
    </row>
    <row r="41" spans="1:31" ht="12.75">
      <c r="A41" s="47"/>
      <c r="B41" s="52"/>
      <c r="C41" t="str">
        <f>Randomizers!B11</f>
        <v>Blossom and Bubbles</v>
      </c>
      <c r="D41" s="63" t="str">
        <f>VLOOKUP(C41,'Data Entry'!D$5:E$60,2,FALSE)</f>
        <v>Costeas Geitonas </v>
      </c>
      <c r="E41">
        <f t="shared" si="0"/>
        <v>2</v>
      </c>
      <c r="F41">
        <f t="shared" si="1"/>
        <v>617</v>
      </c>
      <c r="G41" s="42">
        <f t="shared" si="2"/>
        <v>0</v>
      </c>
      <c r="H41">
        <v>607</v>
      </c>
      <c r="I41" s="15" t="s">
        <v>38</v>
      </c>
      <c r="J41">
        <v>0</v>
      </c>
      <c r="K41">
        <v>122</v>
      </c>
      <c r="L41" s="53"/>
      <c r="M41">
        <v>602</v>
      </c>
      <c r="N41" s="15" t="s">
        <v>37</v>
      </c>
      <c r="O41">
        <v>2</v>
      </c>
      <c r="P41">
        <v>127</v>
      </c>
      <c r="Q41" s="53"/>
      <c r="R41">
        <v>707</v>
      </c>
      <c r="S41" s="15" t="s">
        <v>39</v>
      </c>
      <c r="T41">
        <v>0</v>
      </c>
      <c r="U41">
        <v>130</v>
      </c>
      <c r="V41" s="53"/>
      <c r="W41">
        <v>602</v>
      </c>
      <c r="X41" s="15" t="s">
        <v>37</v>
      </c>
      <c r="Y41">
        <v>0</v>
      </c>
      <c r="Z41">
        <v>123</v>
      </c>
      <c r="AA41" s="53"/>
      <c r="AB41">
        <v>608</v>
      </c>
      <c r="AC41" s="15" t="s">
        <v>39</v>
      </c>
      <c r="AD41">
        <v>0</v>
      </c>
      <c r="AE41">
        <v>115</v>
      </c>
    </row>
    <row r="42" ht="12.75">
      <c r="I42" s="15"/>
    </row>
    <row r="43" ht="12.75">
      <c r="I43" s="15"/>
    </row>
    <row r="44" ht="12.75">
      <c r="I44" s="15"/>
    </row>
    <row r="45" ht="12.75">
      <c r="I45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workbookViewId="0" topLeftCell="A1">
      <selection activeCell="J82" sqref="J82"/>
    </sheetView>
  </sheetViews>
  <sheetFormatPr defaultColWidth="9.140625" defaultRowHeight="12.75"/>
  <cols>
    <col min="2" max="2" width="24.57421875" style="0" customWidth="1"/>
    <col min="3" max="3" width="33.140625" style="0" customWidth="1"/>
    <col min="5" max="7" width="4.140625" style="0" customWidth="1"/>
    <col min="8" max="8" width="4.00390625" style="0" customWidth="1"/>
    <col min="9" max="9" width="4.140625" style="0" customWidth="1"/>
  </cols>
  <sheetData>
    <row r="1" s="4" customFormat="1" ht="38.25" customHeight="1">
      <c r="A1" s="43" t="s">
        <v>0</v>
      </c>
    </row>
    <row r="2" s="4" customFormat="1" ht="15">
      <c r="A2" s="44" t="s">
        <v>33</v>
      </c>
    </row>
    <row r="3" s="12" customFormat="1" ht="12.75">
      <c r="A3" s="17"/>
    </row>
    <row r="4" spans="1:26" ht="12.75">
      <c r="A4" s="15"/>
      <c r="E4" s="13" t="s">
        <v>34</v>
      </c>
      <c r="K4" s="13"/>
      <c r="P4" s="13"/>
      <c r="U4" s="13"/>
      <c r="Z4" s="13"/>
    </row>
    <row r="5" spans="1:29" ht="12.75">
      <c r="A5" s="45" t="s">
        <v>36</v>
      </c>
      <c r="B5" s="13" t="s">
        <v>35</v>
      </c>
      <c r="C5" s="13" t="s">
        <v>4</v>
      </c>
      <c r="D5" s="14" t="s">
        <v>19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K5" s="13"/>
      <c r="L5" s="13"/>
      <c r="M5" s="13"/>
      <c r="N5" s="13"/>
      <c r="P5" s="13"/>
      <c r="Q5" s="13"/>
      <c r="R5" s="13"/>
      <c r="S5" s="13"/>
      <c r="U5" s="13"/>
      <c r="V5" s="13"/>
      <c r="W5" s="13"/>
      <c r="X5" s="13"/>
      <c r="Z5" s="13"/>
      <c r="AA5" s="13"/>
      <c r="AB5" s="13"/>
      <c r="AC5" s="13"/>
    </row>
    <row r="6" spans="1:27" ht="12.75">
      <c r="A6" s="45">
        <f>VLOOKUP(C6,Teams!$C$6:$G$41,4,FALSE)</f>
        <v>847</v>
      </c>
      <c r="B6" t="str">
        <f>'Data Entry'!G31</f>
        <v>Demetri Samouris</v>
      </c>
      <c r="C6" t="str">
        <f>VLOOKUP(B6,'Data Entry'!$G$5:$L$60,6,FALSE)</f>
        <v>Oxford A</v>
      </c>
      <c r="D6">
        <f aca="true" t="shared" si="0" ref="D6:D37">SUM(E6:I6)</f>
        <v>429</v>
      </c>
      <c r="E6">
        <v>90</v>
      </c>
      <c r="F6">
        <v>85</v>
      </c>
      <c r="G6">
        <v>82</v>
      </c>
      <c r="H6">
        <v>84</v>
      </c>
      <c r="I6">
        <v>88</v>
      </c>
      <c r="L6" s="15"/>
      <c r="Q6" s="15"/>
      <c r="V6" s="15"/>
      <c r="AA6" s="15"/>
    </row>
    <row r="7" spans="1:9" ht="12.75">
      <c r="A7" s="45">
        <f>VLOOKUP(C7,Teams!$C$6:$G$41,4,FALSE)</f>
        <v>847</v>
      </c>
      <c r="B7" t="str">
        <f>'Data Entry'!F31</f>
        <v>George Kanelos</v>
      </c>
      <c r="C7" t="str">
        <f>VLOOKUP(B7,'Data Entry'!$F$5:$L$60,7,FALSE)</f>
        <v>Oxford A</v>
      </c>
      <c r="D7">
        <f t="shared" si="0"/>
        <v>418</v>
      </c>
      <c r="E7">
        <v>89</v>
      </c>
      <c r="F7">
        <v>83</v>
      </c>
      <c r="G7">
        <v>82</v>
      </c>
      <c r="H7">
        <v>80</v>
      </c>
      <c r="I7">
        <v>84</v>
      </c>
    </row>
    <row r="8" spans="1:9" ht="12.75">
      <c r="A8" s="45">
        <f>VLOOKUP(C8,Teams!$C$6:$G$41,4,FALSE)</f>
        <v>824</v>
      </c>
      <c r="B8" t="str">
        <f>'Data Entry'!F32</f>
        <v>Natasha Theodosiou</v>
      </c>
      <c r="C8" t="str">
        <f>VLOOKUP(B8,'Data Entry'!$F$5:$L$60,7,FALSE)</f>
        <v>Ducky Power</v>
      </c>
      <c r="D8">
        <f t="shared" si="0"/>
        <v>415</v>
      </c>
      <c r="E8">
        <v>85</v>
      </c>
      <c r="F8">
        <v>86</v>
      </c>
      <c r="G8">
        <v>75</v>
      </c>
      <c r="H8">
        <v>85</v>
      </c>
      <c r="I8">
        <v>84</v>
      </c>
    </row>
    <row r="9" spans="1:9" ht="12.75">
      <c r="A9" s="45">
        <f>VLOOKUP(C9,Teams!$C$6:$G$41,4,FALSE)</f>
        <v>824</v>
      </c>
      <c r="B9" t="str">
        <f>'Data Entry'!G32</f>
        <v>Anita Acavalos</v>
      </c>
      <c r="C9" t="str">
        <f>VLOOKUP(B9,'Data Entry'!$G$5:$L$60,6,FALSE)</f>
        <v>Ducky Power</v>
      </c>
      <c r="D9">
        <f t="shared" si="0"/>
        <v>409</v>
      </c>
      <c r="E9">
        <v>85</v>
      </c>
      <c r="F9">
        <v>81</v>
      </c>
      <c r="G9">
        <v>74</v>
      </c>
      <c r="H9">
        <v>86</v>
      </c>
      <c r="I9">
        <v>83</v>
      </c>
    </row>
    <row r="10" spans="1:9" ht="12.75">
      <c r="A10" s="45">
        <f>VLOOKUP(C10,Teams!$C$6:$G$41,4,FALSE)</f>
        <v>812</v>
      </c>
      <c r="B10" t="str">
        <f>'Data Entry'!G34</f>
        <v>Darth Youtsos</v>
      </c>
      <c r="C10" t="str">
        <f>VLOOKUP(B10,'Data Entry'!$G$5:$L$60,6,FALSE)</f>
        <v>Tabs and Queens</v>
      </c>
      <c r="D10">
        <f t="shared" si="0"/>
        <v>407</v>
      </c>
      <c r="E10">
        <v>79</v>
      </c>
      <c r="F10">
        <v>81</v>
      </c>
      <c r="G10">
        <v>81</v>
      </c>
      <c r="H10">
        <v>81</v>
      </c>
      <c r="I10">
        <v>85</v>
      </c>
    </row>
    <row r="11" spans="1:9" ht="12.75">
      <c r="A11" s="45">
        <f>VLOOKUP(C11,Teams!$C$6:$G$41,4,FALSE)</f>
        <v>796</v>
      </c>
      <c r="B11" t="str">
        <f>'Data Entry'!G23</f>
        <v>Salman Khawaja</v>
      </c>
      <c r="C11" t="str">
        <f>VLOOKUP(B11,'Data Entry'!$G$5:$L$60,6,FALSE)</f>
        <v>Casus Belli</v>
      </c>
      <c r="D11">
        <f t="shared" si="0"/>
        <v>405</v>
      </c>
      <c r="E11">
        <v>78</v>
      </c>
      <c r="F11">
        <v>77</v>
      </c>
      <c r="G11">
        <v>85</v>
      </c>
      <c r="H11">
        <v>86</v>
      </c>
      <c r="I11">
        <v>79</v>
      </c>
    </row>
    <row r="12" spans="1:9" ht="12.75">
      <c r="A12" s="45">
        <f>VLOOKUP(C12,Teams!$C$6:$G$41,4,FALSE)</f>
        <v>812</v>
      </c>
      <c r="B12" t="str">
        <f>'Data Entry'!F34</f>
        <v>Matina Stevis</v>
      </c>
      <c r="C12" t="str">
        <f>VLOOKUP(B12,'Data Entry'!$F$5:$L$60,7,FALSE)</f>
        <v>Tabs and Queens</v>
      </c>
      <c r="D12">
        <f t="shared" si="0"/>
        <v>405</v>
      </c>
      <c r="E12">
        <v>78</v>
      </c>
      <c r="F12">
        <v>80</v>
      </c>
      <c r="G12">
        <v>80</v>
      </c>
      <c r="H12">
        <v>80</v>
      </c>
      <c r="I12">
        <v>87</v>
      </c>
    </row>
    <row r="13" spans="1:9" ht="12.75">
      <c r="A13" s="45">
        <f>VLOOKUP(C13,Teams!$C$6:$G$41,4,FALSE)</f>
        <v>786</v>
      </c>
      <c r="B13" t="str">
        <f>'Data Entry'!F33</f>
        <v>George Konstantinidis</v>
      </c>
      <c r="C13" t="str">
        <f>VLOOKUP(B13,'Data Entry'!$F$5:$L$60,7,FALSE)</f>
        <v>KKK</v>
      </c>
      <c r="D13">
        <f t="shared" si="0"/>
        <v>397</v>
      </c>
      <c r="E13">
        <v>79</v>
      </c>
      <c r="F13">
        <v>79</v>
      </c>
      <c r="G13">
        <v>82</v>
      </c>
      <c r="H13">
        <v>75</v>
      </c>
      <c r="I13">
        <v>82</v>
      </c>
    </row>
    <row r="14" spans="1:9" ht="12.75">
      <c r="A14" s="45">
        <f>VLOOKUP(C14,Teams!$C$6:$G$41,4,FALSE)</f>
        <v>775</v>
      </c>
      <c r="B14" t="str">
        <f>'Data Entry'!G9</f>
        <v>George Krezias</v>
      </c>
      <c r="C14" t="str">
        <f>VLOOKUP(B14,'Data Entry'!$G$5:$L$60,6,FALSE)</f>
        <v>The Sequel</v>
      </c>
      <c r="D14">
        <f t="shared" si="0"/>
        <v>395</v>
      </c>
      <c r="E14">
        <v>84</v>
      </c>
      <c r="F14">
        <v>78</v>
      </c>
      <c r="G14">
        <v>65</v>
      </c>
      <c r="H14">
        <v>90</v>
      </c>
      <c r="I14">
        <v>78</v>
      </c>
    </row>
    <row r="15" spans="1:9" ht="12.75">
      <c r="A15" s="45">
        <f>VLOOKUP(C15,Teams!$C$6:$G$41,4,FALSE)</f>
        <v>764</v>
      </c>
      <c r="B15" t="str">
        <f>'Data Entry'!G7</f>
        <v>Manos Moschovic</v>
      </c>
      <c r="C15" t="str">
        <f>VLOOKUP(B15,'Data Entry'!$G$5:$L$60,6,FALSE)</f>
        <v>Cyril 'n Methodius</v>
      </c>
      <c r="D15">
        <f t="shared" si="0"/>
        <v>393</v>
      </c>
      <c r="E15">
        <v>80</v>
      </c>
      <c r="F15">
        <v>78</v>
      </c>
      <c r="G15">
        <v>70</v>
      </c>
      <c r="H15">
        <v>83</v>
      </c>
      <c r="I15">
        <v>82</v>
      </c>
    </row>
    <row r="16" spans="1:9" ht="12.75">
      <c r="A16" s="45">
        <f>VLOOKUP(C16,Teams!$C$6:$G$41,4,FALSE)</f>
        <v>796</v>
      </c>
      <c r="B16" t="str">
        <f>'Data Entry'!F23</f>
        <v>Alexi Daskagiannis</v>
      </c>
      <c r="C16" t="str">
        <f>VLOOKUP(B16,'Data Entry'!$F$5:$L$60,7,FALSE)</f>
        <v>Casus Belli</v>
      </c>
      <c r="D16">
        <f t="shared" si="0"/>
        <v>391</v>
      </c>
      <c r="E16">
        <v>75</v>
      </c>
      <c r="F16">
        <v>79</v>
      </c>
      <c r="G16">
        <v>78</v>
      </c>
      <c r="H16">
        <v>79</v>
      </c>
      <c r="I16">
        <v>80</v>
      </c>
    </row>
    <row r="17" spans="1:9" ht="12.75">
      <c r="A17" s="45">
        <f>VLOOKUP(C17,Teams!$C$6:$G$41,4,FALSE)</f>
        <v>786</v>
      </c>
      <c r="B17" t="str">
        <f>'Data Entry'!G33</f>
        <v>George Katritsis</v>
      </c>
      <c r="C17" t="str">
        <f>VLOOKUP(B17,'Data Entry'!$G$5:$L$60,6,FALSE)</f>
        <v>KKK</v>
      </c>
      <c r="D17">
        <f t="shared" si="0"/>
        <v>389</v>
      </c>
      <c r="E17">
        <v>80</v>
      </c>
      <c r="F17">
        <v>80</v>
      </c>
      <c r="G17">
        <v>75</v>
      </c>
      <c r="H17">
        <v>74</v>
      </c>
      <c r="I17">
        <v>80</v>
      </c>
    </row>
    <row r="18" spans="1:9" ht="12.75">
      <c r="A18" s="45">
        <f>VLOOKUP(C18,Teams!$C$6:$G$41,4,FALSE)</f>
        <v>764</v>
      </c>
      <c r="B18" t="str">
        <f>'Data Entry'!F24</f>
        <v>Jessica Timelin</v>
      </c>
      <c r="C18" t="str">
        <f>VLOOKUP(B18,'Data Entry'!$F$5:$L$60,7,FALSE)</f>
        <v>No More Group Discussion</v>
      </c>
      <c r="D18">
        <f t="shared" si="0"/>
        <v>385</v>
      </c>
      <c r="E18">
        <v>74</v>
      </c>
      <c r="F18">
        <v>80</v>
      </c>
      <c r="G18">
        <v>76</v>
      </c>
      <c r="H18">
        <v>76</v>
      </c>
      <c r="I18">
        <v>79</v>
      </c>
    </row>
    <row r="19" spans="1:9" ht="12.75">
      <c r="A19" s="45">
        <f>VLOOKUP(C19,Teams!$C$6:$G$41,4,FALSE)</f>
        <v>775</v>
      </c>
      <c r="B19" t="str">
        <f>'Data Entry'!F9</f>
        <v>Chris Samolis</v>
      </c>
      <c r="C19" t="str">
        <f>VLOOKUP(B19,'Data Entry'!$F$5:$L$60,7,FALSE)</f>
        <v>The Sequel</v>
      </c>
      <c r="D19">
        <f t="shared" si="0"/>
        <v>380</v>
      </c>
      <c r="E19">
        <v>81</v>
      </c>
      <c r="F19">
        <v>76</v>
      </c>
      <c r="G19">
        <v>66</v>
      </c>
      <c r="H19">
        <v>80</v>
      </c>
      <c r="I19">
        <v>77</v>
      </c>
    </row>
    <row r="20" spans="1:9" ht="12.75">
      <c r="A20" s="45">
        <f>VLOOKUP(C20,Teams!$C$6:$G$41,4,FALSE)</f>
        <v>764</v>
      </c>
      <c r="B20" t="str">
        <f>'Data Entry'!G24</f>
        <v>Lauren Obee</v>
      </c>
      <c r="C20" t="str">
        <f>VLOOKUP(B20,'Data Entry'!$G$5:$L$60,6,FALSE)</f>
        <v>No More Group Discussion</v>
      </c>
      <c r="D20">
        <f t="shared" si="0"/>
        <v>379</v>
      </c>
      <c r="E20">
        <v>75</v>
      </c>
      <c r="F20">
        <v>78</v>
      </c>
      <c r="G20">
        <v>75</v>
      </c>
      <c r="H20">
        <v>72</v>
      </c>
      <c r="I20">
        <v>79</v>
      </c>
    </row>
    <row r="21" spans="1:9" ht="12.75">
      <c r="A21" s="45">
        <f>VLOOKUP(C21,Teams!$C$6:$G$41,4,FALSE)</f>
        <v>723</v>
      </c>
      <c r="B21" t="str">
        <f>'Data Entry'!F8</f>
        <v>Maria Avgitidis</v>
      </c>
      <c r="C21" t="str">
        <f>VLOOKUP(B21,'Data Entry'!$F$5:$L$60,7,FALSE)</f>
        <v>Your Mother</v>
      </c>
      <c r="D21">
        <f t="shared" si="0"/>
        <v>376</v>
      </c>
      <c r="E21">
        <v>79</v>
      </c>
      <c r="F21">
        <v>67</v>
      </c>
      <c r="G21">
        <v>76</v>
      </c>
      <c r="H21">
        <v>80</v>
      </c>
      <c r="I21">
        <v>74</v>
      </c>
    </row>
    <row r="22" spans="1:9" ht="12.75">
      <c r="A22" s="45">
        <f>VLOOKUP(C22,Teams!$C$6:$G$41,4,FALSE)</f>
        <v>746</v>
      </c>
      <c r="B22" t="str">
        <f>'Data Entry'!F5</f>
        <v>Moshoula Krambousanos</v>
      </c>
      <c r="C22" t="str">
        <f>VLOOKUP(B22,'Data Entry'!$F$5:$L$60,7,FALSE)</f>
        <v>Lil' Bit More</v>
      </c>
      <c r="D22">
        <f t="shared" si="0"/>
        <v>374</v>
      </c>
      <c r="E22" s="39">
        <v>70</v>
      </c>
      <c r="F22" s="39">
        <v>76</v>
      </c>
      <c r="G22" s="39">
        <v>77</v>
      </c>
      <c r="H22" s="39">
        <v>69</v>
      </c>
      <c r="I22" s="39">
        <v>82</v>
      </c>
    </row>
    <row r="23" spans="1:9" ht="12.75">
      <c r="A23" s="45">
        <f>VLOOKUP(C23,Teams!$C$6:$G$41,4,FALSE)</f>
        <v>746</v>
      </c>
      <c r="B23" t="str">
        <f>'Data Entry'!G5</f>
        <v>Arthur Khotenovsky</v>
      </c>
      <c r="C23" t="str">
        <f>VLOOKUP(B23,'Data Entry'!$G$5:$L$60,6,FALSE)</f>
        <v>Lil' Bit More</v>
      </c>
      <c r="D23">
        <f t="shared" si="0"/>
        <v>372</v>
      </c>
      <c r="E23">
        <v>67</v>
      </c>
      <c r="F23">
        <v>78</v>
      </c>
      <c r="G23">
        <v>73</v>
      </c>
      <c r="H23">
        <v>74</v>
      </c>
      <c r="I23">
        <v>80</v>
      </c>
    </row>
    <row r="24" spans="1:9" ht="12.75">
      <c r="A24" s="45">
        <f>VLOOKUP(C24,Teams!$C$6:$G$41,4,FALSE)</f>
        <v>764</v>
      </c>
      <c r="B24" t="str">
        <f>'Data Entry'!F7</f>
        <v>Matt Simunopoulos</v>
      </c>
      <c r="C24" t="str">
        <f>VLOOKUP(B24,'Data Entry'!$F$5:$L$60,7,FALSE)</f>
        <v>Cyril 'n Methodius</v>
      </c>
      <c r="D24">
        <f t="shared" si="0"/>
        <v>371</v>
      </c>
      <c r="E24">
        <v>77</v>
      </c>
      <c r="F24">
        <v>70</v>
      </c>
      <c r="G24">
        <v>68</v>
      </c>
      <c r="H24">
        <v>79</v>
      </c>
      <c r="I24">
        <v>77</v>
      </c>
    </row>
    <row r="25" spans="1:9" ht="12.75">
      <c r="A25" s="45">
        <f>VLOOKUP(C25,Teams!$C$6:$G$41,4,FALSE)</f>
        <v>734</v>
      </c>
      <c r="B25" t="str">
        <f>'Data Entry'!F37</f>
        <v>Christina Haremi</v>
      </c>
      <c r="C25" t="s">
        <v>137</v>
      </c>
      <c r="D25">
        <f t="shared" si="0"/>
        <v>371</v>
      </c>
      <c r="E25">
        <v>73</v>
      </c>
      <c r="F25">
        <v>78</v>
      </c>
      <c r="G25">
        <v>73</v>
      </c>
      <c r="H25">
        <v>73</v>
      </c>
      <c r="I25">
        <v>74</v>
      </c>
    </row>
    <row r="26" spans="1:9" ht="12.75">
      <c r="A26" s="45">
        <f>VLOOKUP(C26,Teams!$C$6:$G$41,4,FALSE)</f>
        <v>732</v>
      </c>
      <c r="B26" t="str">
        <f>'Data Entry'!G39</f>
        <v>Vassilis Tsipopoulos</v>
      </c>
      <c r="C26" t="s">
        <v>140</v>
      </c>
      <c r="D26">
        <f t="shared" si="0"/>
        <v>371</v>
      </c>
      <c r="E26">
        <v>80</v>
      </c>
      <c r="F26">
        <v>68</v>
      </c>
      <c r="G26">
        <v>70</v>
      </c>
      <c r="H26">
        <v>73</v>
      </c>
      <c r="I26">
        <v>80</v>
      </c>
    </row>
    <row r="27" spans="1:9" ht="12.75">
      <c r="A27" s="45">
        <f>VLOOKUP(C27,Teams!$C$6:$G$41,4,FALSE)</f>
        <v>681</v>
      </c>
      <c r="B27" t="str">
        <f>'Data Entry'!F22</f>
        <v>Mariliza Politis</v>
      </c>
      <c r="C27" t="str">
        <f>VLOOKUP(B27,'Data Entry'!$F$5:$L$60,7,FALSE)</f>
        <v>Shadow</v>
      </c>
      <c r="D27">
        <f t="shared" si="0"/>
        <v>367</v>
      </c>
      <c r="E27">
        <v>66</v>
      </c>
      <c r="F27">
        <v>66</v>
      </c>
      <c r="G27">
        <v>75</v>
      </c>
      <c r="H27">
        <v>75</v>
      </c>
      <c r="I27">
        <v>85</v>
      </c>
    </row>
    <row r="28" spans="1:9" ht="12.75">
      <c r="A28" s="45">
        <f>VLOOKUP(C28,Teams!$C$6:$G$41,4,FALSE)</f>
        <v>711</v>
      </c>
      <c r="B28" t="str">
        <f>'Data Entry'!F35</f>
        <v>Jim Kotzias</v>
      </c>
      <c r="C28" t="str">
        <f>VLOOKUP(B28,'Data Entry'!$F$5:$L$60,7,FALSE)</f>
        <v>Purple Dice</v>
      </c>
      <c r="D28">
        <f t="shared" si="0"/>
        <v>366</v>
      </c>
      <c r="E28">
        <v>70</v>
      </c>
      <c r="F28">
        <v>74</v>
      </c>
      <c r="G28">
        <v>75</v>
      </c>
      <c r="H28">
        <v>69</v>
      </c>
      <c r="I28">
        <v>78</v>
      </c>
    </row>
    <row r="29" spans="1:9" ht="12.75">
      <c r="A29" s="45">
        <f>VLOOKUP(C29,Teams!$C$6:$G$41,4,FALSE)</f>
        <v>722</v>
      </c>
      <c r="B29" t="str">
        <f>'Data Entry'!G17</f>
        <v>Stefanos Stolkos</v>
      </c>
      <c r="C29" t="str">
        <f>VLOOKUP(B29,'Data Entry'!$G$5:$L$60,6,FALSE)</f>
        <v>Doom</v>
      </c>
      <c r="D29">
        <f t="shared" si="0"/>
        <v>365</v>
      </c>
      <c r="E29">
        <v>75</v>
      </c>
      <c r="F29">
        <v>64</v>
      </c>
      <c r="G29">
        <v>69</v>
      </c>
      <c r="H29">
        <v>77</v>
      </c>
      <c r="I29">
        <v>80</v>
      </c>
    </row>
    <row r="30" spans="1:9" ht="12.75">
      <c r="A30" s="45">
        <f>VLOOKUP(C30,Teams!$C$6:$G$41,4,FALSE)</f>
        <v>704</v>
      </c>
      <c r="B30" t="str">
        <f>'Data Entry'!G13</f>
        <v>Aris Catsambas</v>
      </c>
      <c r="C30" t="str">
        <f>VLOOKUP(B30,'Data Entry'!$G$5:$L$60,6,FALSE)</f>
        <v>Batman and Robin</v>
      </c>
      <c r="D30">
        <f t="shared" si="0"/>
        <v>364</v>
      </c>
      <c r="E30">
        <v>72</v>
      </c>
      <c r="F30">
        <v>63</v>
      </c>
      <c r="G30">
        <v>75</v>
      </c>
      <c r="H30">
        <v>74</v>
      </c>
      <c r="I30">
        <v>80</v>
      </c>
    </row>
    <row r="31" spans="1:9" ht="12.75">
      <c r="A31" s="45">
        <f>VLOOKUP(C31,Teams!$C$6:$G$41,4,FALSE)</f>
        <v>704</v>
      </c>
      <c r="B31" t="str">
        <f>'Data Entry'!F18</f>
        <v>Line Kristensen</v>
      </c>
      <c r="C31" t="str">
        <f>VLOOKUP(B31,'Data Entry'!$F$5:$L$60,7,FALSE)</f>
        <v>BBA</v>
      </c>
      <c r="D31">
        <f t="shared" si="0"/>
        <v>363</v>
      </c>
      <c r="E31">
        <v>73</v>
      </c>
      <c r="F31">
        <v>70</v>
      </c>
      <c r="G31">
        <v>75</v>
      </c>
      <c r="H31">
        <v>72</v>
      </c>
      <c r="I31">
        <v>73</v>
      </c>
    </row>
    <row r="32" spans="1:9" ht="12.75">
      <c r="A32" s="45">
        <f>VLOOKUP(C32,Teams!$C$6:$G$41,4,FALSE)</f>
        <v>734</v>
      </c>
      <c r="B32" t="str">
        <f>'Data Entry'!G37</f>
        <v>Peter Tyrakis</v>
      </c>
      <c r="C32" t="s">
        <v>137</v>
      </c>
      <c r="D32">
        <f t="shared" si="0"/>
        <v>363</v>
      </c>
      <c r="E32">
        <v>73</v>
      </c>
      <c r="F32">
        <v>74</v>
      </c>
      <c r="G32">
        <v>68</v>
      </c>
      <c r="H32">
        <v>75</v>
      </c>
      <c r="I32">
        <v>73</v>
      </c>
    </row>
    <row r="33" spans="1:9" ht="12.75">
      <c r="A33" s="45">
        <f>VLOOKUP(C33,Teams!$C$6:$G$41,4,FALSE)</f>
        <v>732</v>
      </c>
      <c r="B33" t="str">
        <f>'Data Entry'!F39</f>
        <v>Eirini Damianaki</v>
      </c>
      <c r="C33" t="s">
        <v>140</v>
      </c>
      <c r="D33">
        <f t="shared" si="0"/>
        <v>361</v>
      </c>
      <c r="E33">
        <v>75</v>
      </c>
      <c r="F33">
        <v>69</v>
      </c>
      <c r="G33">
        <v>73</v>
      </c>
      <c r="H33">
        <v>70</v>
      </c>
      <c r="I33">
        <v>74</v>
      </c>
    </row>
    <row r="34" spans="1:9" ht="12.75">
      <c r="A34" s="45">
        <f>VLOOKUP(C34,Teams!$C$6:$G$41,4,FALSE)</f>
        <v>715</v>
      </c>
      <c r="B34" t="str">
        <f>'Data Entry'!G30</f>
        <v>Sarah Khawaja</v>
      </c>
      <c r="C34" t="str">
        <f>VLOOKUP(B34,'Data Entry'!$G$5:$L$60,6,FALSE)</f>
        <v>Wishful Thinking</v>
      </c>
      <c r="D34">
        <f t="shared" si="0"/>
        <v>359</v>
      </c>
      <c r="E34">
        <v>76</v>
      </c>
      <c r="F34">
        <v>70</v>
      </c>
      <c r="G34">
        <v>70</v>
      </c>
      <c r="H34">
        <v>73</v>
      </c>
      <c r="I34">
        <v>70</v>
      </c>
    </row>
    <row r="35" spans="1:9" ht="12.75">
      <c r="A35" s="45">
        <f>VLOOKUP(C35,Teams!$C$6:$G$41,4,FALSE)</f>
        <v>707</v>
      </c>
      <c r="B35" t="str">
        <f>'Data Entry'!F12</f>
        <v>Konstantinos Balafas</v>
      </c>
      <c r="C35" t="str">
        <f>VLOOKUP(B35,'Data Entry'!$F$5:$L$60,7,FALSE)</f>
        <v>The Jamaicans</v>
      </c>
      <c r="D35">
        <f t="shared" si="0"/>
        <v>358</v>
      </c>
      <c r="E35">
        <v>68</v>
      </c>
      <c r="F35">
        <v>65</v>
      </c>
      <c r="G35">
        <v>70</v>
      </c>
      <c r="H35">
        <v>80</v>
      </c>
      <c r="I35">
        <v>75</v>
      </c>
    </row>
    <row r="36" spans="1:9" ht="12.75">
      <c r="A36" s="45">
        <f>VLOOKUP(C36,Teams!$C$6:$G$41,4,FALSE)</f>
        <v>722</v>
      </c>
      <c r="B36" t="str">
        <f>'Data Entry'!F17</f>
        <v>Thomas Trochopoulos</v>
      </c>
      <c r="C36" t="str">
        <f>VLOOKUP(B36,'Data Entry'!$F$5:$L$60,7,FALSE)</f>
        <v>Doom</v>
      </c>
      <c r="D36">
        <f t="shared" si="0"/>
        <v>357</v>
      </c>
      <c r="E36">
        <v>75</v>
      </c>
      <c r="F36">
        <v>62</v>
      </c>
      <c r="G36">
        <v>67</v>
      </c>
      <c r="H36">
        <v>75</v>
      </c>
      <c r="I36">
        <v>78</v>
      </c>
    </row>
    <row r="37" spans="1:9" ht="12.75">
      <c r="A37" s="45">
        <f>VLOOKUP(C37,Teams!$C$6:$G$41,4,FALSE)</f>
        <v>706</v>
      </c>
      <c r="B37" t="str">
        <f>'Data Entry'!F25</f>
        <v>Danai Pagoni</v>
      </c>
      <c r="C37" t="str">
        <f>VLOOKUP(B37,'Data Entry'!$F$5:$L$60,7,FALSE)</f>
        <v>Inside Joke</v>
      </c>
      <c r="D37">
        <f t="shared" si="0"/>
        <v>357</v>
      </c>
      <c r="E37">
        <v>71</v>
      </c>
      <c r="F37">
        <v>68</v>
      </c>
      <c r="G37">
        <v>63</v>
      </c>
      <c r="H37">
        <v>80</v>
      </c>
      <c r="I37">
        <v>75</v>
      </c>
    </row>
    <row r="38" spans="1:9" ht="12.75">
      <c r="A38" s="45">
        <f>VLOOKUP(C38,Teams!$C$6:$G$41,4,FALSE)</f>
        <v>701</v>
      </c>
      <c r="B38" t="str">
        <f>'Data Entry'!F14</f>
        <v>Konstantinos Capsaskis</v>
      </c>
      <c r="C38" t="str">
        <f>VLOOKUP(B38,'Data Entry'!$F$5:$L$60,7,FALSE)</f>
        <v>Dummy 1</v>
      </c>
      <c r="D38">
        <f aca="true" t="shared" si="1" ref="D38:D69">SUM(E38:I38)</f>
        <v>356</v>
      </c>
      <c r="E38">
        <v>70</v>
      </c>
      <c r="F38">
        <v>67</v>
      </c>
      <c r="G38">
        <v>72</v>
      </c>
      <c r="H38">
        <v>74</v>
      </c>
      <c r="I38">
        <v>73</v>
      </c>
    </row>
    <row r="39" spans="1:9" ht="12.75">
      <c r="A39" s="45">
        <f>VLOOKUP(C39,Teams!$C$6:$G$41,4,FALSE)</f>
        <v>715</v>
      </c>
      <c r="B39" t="str">
        <f>'Data Entry'!F30</f>
        <v>Filippos Lekkas</v>
      </c>
      <c r="C39" t="str">
        <f>VLOOKUP(B39,'Data Entry'!$F$5:$L$60,7,FALSE)</f>
        <v>Wishful Thinking</v>
      </c>
      <c r="D39">
        <f t="shared" si="1"/>
        <v>356</v>
      </c>
      <c r="E39">
        <v>79</v>
      </c>
      <c r="F39">
        <v>68</v>
      </c>
      <c r="G39">
        <v>68</v>
      </c>
      <c r="H39">
        <v>69</v>
      </c>
      <c r="I39">
        <v>72</v>
      </c>
    </row>
    <row r="40" spans="1:9" ht="12.75">
      <c r="A40" s="45">
        <f>VLOOKUP(C40,Teams!$C$6:$G$41,4,FALSE)</f>
        <v>708</v>
      </c>
      <c r="B40" t="str">
        <f>'Data Entry'!F27</f>
        <v>Kimberly Saric</v>
      </c>
      <c r="C40" t="str">
        <f>VLOOKUP(B40,'Data Entry'!$F$5:$L$60,7,FALSE)</f>
        <v>GAK</v>
      </c>
      <c r="D40">
        <f t="shared" si="1"/>
        <v>354</v>
      </c>
      <c r="E40">
        <v>70</v>
      </c>
      <c r="F40">
        <v>75</v>
      </c>
      <c r="G40">
        <v>75</v>
      </c>
      <c r="H40">
        <v>66</v>
      </c>
      <c r="I40">
        <v>68</v>
      </c>
    </row>
    <row r="41" spans="1:9" ht="12.75">
      <c r="A41" s="45">
        <f>VLOOKUP(C41,Teams!$C$6:$G$41,4,FALSE)</f>
        <v>708</v>
      </c>
      <c r="B41" t="str">
        <f>'Data Entry'!G27</f>
        <v>Georgina Halabi</v>
      </c>
      <c r="C41" t="str">
        <f>VLOOKUP(B41,'Data Entry'!$G$5:$L$60,6,FALSE)</f>
        <v>GAK</v>
      </c>
      <c r="D41">
        <f t="shared" si="1"/>
        <v>354</v>
      </c>
      <c r="E41">
        <v>70</v>
      </c>
      <c r="F41">
        <v>75</v>
      </c>
      <c r="G41">
        <v>73</v>
      </c>
      <c r="H41">
        <v>67</v>
      </c>
      <c r="I41">
        <v>69</v>
      </c>
    </row>
    <row r="42" spans="1:9" ht="12.75">
      <c r="A42" s="45">
        <f>VLOOKUP(C42,Teams!$C$6:$G$41,4,FALSE)</f>
        <v>686</v>
      </c>
      <c r="B42" t="str">
        <f>'Data Entry'!F16</f>
        <v>Victoria Dendrinou</v>
      </c>
      <c r="C42" t="str">
        <f>VLOOKUP(B42,'Data Entry'!$F$5:$L$60,7,FALSE)</f>
        <v>Vodka Martini</v>
      </c>
      <c r="D42">
        <f t="shared" si="1"/>
        <v>353</v>
      </c>
      <c r="E42">
        <v>67</v>
      </c>
      <c r="F42">
        <v>57</v>
      </c>
      <c r="G42">
        <v>77</v>
      </c>
      <c r="H42">
        <v>80</v>
      </c>
      <c r="I42">
        <v>72</v>
      </c>
    </row>
    <row r="43" spans="1:9" ht="12.75">
      <c r="A43" s="45">
        <f>VLOOKUP(C43,Teams!$C$6:$G$41,4,FALSE)</f>
        <v>696</v>
      </c>
      <c r="B43" t="str">
        <f>'Data Entry'!G36</f>
        <v>Petros Gould</v>
      </c>
      <c r="C43" t="str">
        <f>VLOOKUP(B43,'Data Entry'!$G$5:$L$60,6,FALSE)</f>
        <v>Debating Noodles</v>
      </c>
      <c r="D43">
        <f t="shared" si="1"/>
        <v>350</v>
      </c>
      <c r="E43">
        <v>61</v>
      </c>
      <c r="F43">
        <v>72</v>
      </c>
      <c r="G43">
        <v>70</v>
      </c>
      <c r="H43">
        <v>78</v>
      </c>
      <c r="I43">
        <v>69</v>
      </c>
    </row>
    <row r="44" spans="1:9" ht="12.75">
      <c r="A44" s="45">
        <f>VLOOKUP(C44,Teams!$C$6:$G$41,4,FALSE)</f>
        <v>707</v>
      </c>
      <c r="B44" t="str">
        <f>'Data Entry'!G12</f>
        <v>Konstantinos Agelakos</v>
      </c>
      <c r="C44" t="str">
        <f>VLOOKUP(B44,'Data Entry'!$G$5:$L$60,6,FALSE)</f>
        <v>The Jamaicans</v>
      </c>
      <c r="D44">
        <f t="shared" si="1"/>
        <v>349</v>
      </c>
      <c r="E44">
        <v>65</v>
      </c>
      <c r="F44">
        <v>66</v>
      </c>
      <c r="G44">
        <v>68</v>
      </c>
      <c r="H44">
        <v>77</v>
      </c>
      <c r="I44">
        <v>73</v>
      </c>
    </row>
    <row r="45" spans="1:9" ht="12.75">
      <c r="A45" s="45">
        <f>VLOOKUP(C45,Teams!$C$6:$G$41,4,FALSE)</f>
        <v>690</v>
      </c>
      <c r="B45" t="str">
        <f>'Data Entry'!G15</f>
        <v>Ellie Kouremenou</v>
      </c>
      <c r="C45" t="str">
        <f>VLOOKUP(B45,'Data Entry'!$G$5:$L$60,6,FALSE)</f>
        <v>Honey, I'm pregnant!</v>
      </c>
      <c r="D45">
        <f t="shared" si="1"/>
        <v>349</v>
      </c>
      <c r="E45">
        <v>69</v>
      </c>
      <c r="F45">
        <v>64</v>
      </c>
      <c r="G45">
        <v>74</v>
      </c>
      <c r="H45">
        <v>75</v>
      </c>
      <c r="I45">
        <v>67</v>
      </c>
    </row>
    <row r="46" spans="1:9" ht="12.75">
      <c r="A46" s="45">
        <f>VLOOKUP(C46,Teams!$C$6:$G$41,4,FALSE)</f>
        <v>706</v>
      </c>
      <c r="B46" t="str">
        <f>'Data Entry'!G25</f>
        <v>Timothy Youtsos</v>
      </c>
      <c r="C46" t="str">
        <f>VLOOKUP(B46,'Data Entry'!$G$5:$L$60,6,FALSE)</f>
        <v>Inside Joke</v>
      </c>
      <c r="D46">
        <f t="shared" si="1"/>
        <v>349</v>
      </c>
      <c r="E46">
        <v>68</v>
      </c>
      <c r="F46">
        <v>64</v>
      </c>
      <c r="G46">
        <v>65</v>
      </c>
      <c r="H46">
        <v>80</v>
      </c>
      <c r="I46">
        <v>72</v>
      </c>
    </row>
    <row r="47" spans="1:9" ht="12.75">
      <c r="A47" s="45">
        <f>VLOOKUP(C47,Teams!$C$6:$G$41,4,FALSE)</f>
        <v>688</v>
      </c>
      <c r="B47" t="str">
        <f>'Data Entry'!F28</f>
        <v>George Trigatzis</v>
      </c>
      <c r="C47" t="str">
        <f>VLOOKUP(B47,'Data Entry'!$F$5:$L$60,7,FALSE)</f>
        <v>Pimp my Death Star</v>
      </c>
      <c r="D47">
        <f t="shared" si="1"/>
        <v>348</v>
      </c>
      <c r="E47">
        <v>70</v>
      </c>
      <c r="F47">
        <v>70</v>
      </c>
      <c r="G47">
        <v>70</v>
      </c>
      <c r="H47">
        <v>69</v>
      </c>
      <c r="I47">
        <v>69</v>
      </c>
    </row>
    <row r="48" spans="1:9" ht="12.75">
      <c r="A48" s="45">
        <f>VLOOKUP(C48,Teams!$C$6:$G$41,4,FALSE)</f>
        <v>723</v>
      </c>
      <c r="B48" t="str">
        <f>'Data Entry'!G8</f>
        <v>Aimilia Stathopoulou</v>
      </c>
      <c r="C48" t="str">
        <f>VLOOKUP(B48,'Data Entry'!$G$5:$L$60,6,FALSE)</f>
        <v>Your Mother</v>
      </c>
      <c r="D48">
        <f t="shared" si="1"/>
        <v>347</v>
      </c>
      <c r="E48">
        <v>75</v>
      </c>
      <c r="F48">
        <v>67</v>
      </c>
      <c r="G48">
        <v>72</v>
      </c>
      <c r="H48">
        <v>60</v>
      </c>
      <c r="I48">
        <v>73</v>
      </c>
    </row>
    <row r="49" spans="1:9" ht="12.75">
      <c r="A49" s="45">
        <f>VLOOKUP(C49,Teams!$C$6:$G$41,4,FALSE)</f>
        <v>696</v>
      </c>
      <c r="B49" t="str">
        <f>'Data Entry'!F36</f>
        <v>Alexandra Kohlias</v>
      </c>
      <c r="C49" t="str">
        <f>VLOOKUP(B49,'Data Entry'!$F$5:$L$60,7,FALSE)</f>
        <v>Debating Noodles</v>
      </c>
      <c r="D49">
        <f t="shared" si="1"/>
        <v>346</v>
      </c>
      <c r="E49">
        <v>62</v>
      </c>
      <c r="F49">
        <v>70</v>
      </c>
      <c r="G49">
        <v>70</v>
      </c>
      <c r="H49">
        <v>72</v>
      </c>
      <c r="I49">
        <v>72</v>
      </c>
    </row>
    <row r="50" spans="1:9" ht="12.75">
      <c r="A50" s="45">
        <f>VLOOKUP(C50,Teams!$C$6:$G$41,4,FALSE)</f>
        <v>681</v>
      </c>
      <c r="B50" t="str">
        <f>'Data Entry'!G38</f>
        <v>Alexandros Polymeris</v>
      </c>
      <c r="C50" t="s">
        <v>163</v>
      </c>
      <c r="D50">
        <f t="shared" si="1"/>
        <v>346</v>
      </c>
      <c r="E50">
        <v>65</v>
      </c>
      <c r="F50">
        <v>69</v>
      </c>
      <c r="G50">
        <v>67</v>
      </c>
      <c r="H50">
        <v>75</v>
      </c>
      <c r="I50">
        <v>70</v>
      </c>
    </row>
    <row r="51" spans="1:9" ht="12.75">
      <c r="A51" s="45">
        <f>VLOOKUP(C51,Teams!$C$6:$G$41,4,FALSE)</f>
        <v>701</v>
      </c>
      <c r="B51" t="str">
        <f>'Data Entry'!G14</f>
        <v>Dimitris Catsambas</v>
      </c>
      <c r="C51" t="str">
        <f>VLOOKUP(B51,'Data Entry'!$G$5:$L$60,6,FALSE)</f>
        <v>Dummy 1</v>
      </c>
      <c r="D51">
        <f t="shared" si="1"/>
        <v>345</v>
      </c>
      <c r="E51">
        <v>76</v>
      </c>
      <c r="F51">
        <v>65</v>
      </c>
      <c r="G51">
        <v>66</v>
      </c>
      <c r="H51">
        <v>63</v>
      </c>
      <c r="I51">
        <v>75</v>
      </c>
    </row>
    <row r="52" spans="1:9" ht="12.75">
      <c r="A52" s="45">
        <f>VLOOKUP(C52,Teams!$C$6:$G$41,4,FALSE)</f>
        <v>711</v>
      </c>
      <c r="B52" t="str">
        <f>'Data Entry'!G35</f>
        <v>Demetra Lambropoulou</v>
      </c>
      <c r="C52" t="str">
        <f>VLOOKUP(B52,'Data Entry'!$G$5:$L$60,6,FALSE)</f>
        <v>Purple Dice</v>
      </c>
      <c r="D52">
        <f t="shared" si="1"/>
        <v>345</v>
      </c>
      <c r="E52">
        <v>66</v>
      </c>
      <c r="F52">
        <v>73</v>
      </c>
      <c r="G52">
        <v>69</v>
      </c>
      <c r="H52">
        <v>65</v>
      </c>
      <c r="I52">
        <v>72</v>
      </c>
    </row>
    <row r="53" spans="1:9" ht="12.75">
      <c r="A53" s="45">
        <f>VLOOKUP(C53,Teams!$C$6:$G$41,4,FALSE)</f>
        <v>678</v>
      </c>
      <c r="B53" t="str">
        <f>'Data Entry'!F21</f>
        <v>Kyriakos Sotopoulos</v>
      </c>
      <c r="C53" t="str">
        <f>VLOOKUP(B53,'Data Entry'!$F$5:$L$60,7,FALSE)</f>
        <v>Aegean Baywatchers</v>
      </c>
      <c r="D53">
        <f t="shared" si="1"/>
        <v>344</v>
      </c>
      <c r="E53">
        <v>75</v>
      </c>
      <c r="F53">
        <v>55</v>
      </c>
      <c r="G53">
        <v>67</v>
      </c>
      <c r="H53">
        <v>80</v>
      </c>
      <c r="I53">
        <v>67</v>
      </c>
    </row>
    <row r="54" spans="1:9" ht="12.75">
      <c r="A54" s="45">
        <f>VLOOKUP(C54,Teams!$C$6:$G$41,4,FALSE)</f>
        <v>684</v>
      </c>
      <c r="B54" t="str">
        <f>'Data Entry'!F29</f>
        <v>Costas Tyraskis</v>
      </c>
      <c r="C54" t="str">
        <f>VLOOKUP(B54,'Data Entry'!$F$5:$L$60,7,FALSE)</f>
        <v>Where's the debate? Owayo?</v>
      </c>
      <c r="D54">
        <f t="shared" si="1"/>
        <v>343</v>
      </c>
      <c r="E54">
        <v>68</v>
      </c>
      <c r="F54">
        <v>68</v>
      </c>
      <c r="G54">
        <v>69</v>
      </c>
      <c r="H54">
        <v>68</v>
      </c>
      <c r="I54">
        <v>70</v>
      </c>
    </row>
    <row r="55" spans="1:9" ht="12.75">
      <c r="A55" s="45" t="e">
        <f>VLOOKUP(C55,Teams!$C$6:$G$41,4,FALSE)</f>
        <v>#N/A</v>
      </c>
      <c r="B55" t="str">
        <f>'Data Entry'!G40</f>
        <v>Panagiotis Theodoropoulos</v>
      </c>
      <c r="C55" t="s">
        <v>172</v>
      </c>
      <c r="D55">
        <f t="shared" si="1"/>
        <v>342</v>
      </c>
      <c r="E55">
        <v>62</v>
      </c>
      <c r="F55">
        <v>70</v>
      </c>
      <c r="G55">
        <v>73</v>
      </c>
      <c r="H55">
        <v>72</v>
      </c>
      <c r="I55">
        <v>65</v>
      </c>
    </row>
    <row r="56" spans="1:9" ht="12.75">
      <c r="A56" s="45">
        <f>VLOOKUP(C56,Teams!$C$6:$G$41,4,FALSE)</f>
        <v>690</v>
      </c>
      <c r="B56" t="str">
        <f>'Data Entry'!F15</f>
        <v>Sofia Metsoviti</v>
      </c>
      <c r="C56" t="str">
        <f>VLOOKUP(B56,'Data Entry'!$F$5:$L$60,7,FALSE)</f>
        <v>Honey, I'm pregnant!</v>
      </c>
      <c r="D56">
        <f t="shared" si="1"/>
        <v>341</v>
      </c>
      <c r="E56">
        <v>69</v>
      </c>
      <c r="F56">
        <v>62</v>
      </c>
      <c r="G56">
        <v>66</v>
      </c>
      <c r="H56">
        <v>76</v>
      </c>
      <c r="I56">
        <v>68</v>
      </c>
    </row>
    <row r="57" spans="1:9" ht="12.75">
      <c r="A57" s="45">
        <f>VLOOKUP(C57,Teams!$C$6:$G$41,4,FALSE)</f>
        <v>704</v>
      </c>
      <c r="B57" t="str">
        <f>'Data Entry'!G18</f>
        <v>Nina Ioannidou</v>
      </c>
      <c r="C57" t="str">
        <f>VLOOKUP(B57,'Data Entry'!$G$5:$L$60,6,FALSE)</f>
        <v>BBA</v>
      </c>
      <c r="D57">
        <f t="shared" si="1"/>
        <v>341</v>
      </c>
      <c r="E57">
        <v>69</v>
      </c>
      <c r="F57">
        <v>66</v>
      </c>
      <c r="G57">
        <v>70</v>
      </c>
      <c r="H57">
        <v>65</v>
      </c>
      <c r="I57">
        <v>71</v>
      </c>
    </row>
    <row r="58" spans="1:9" ht="12.75">
      <c r="A58" s="45">
        <f>VLOOKUP(C58,Teams!$C$6:$G$41,4,FALSE)</f>
        <v>684</v>
      </c>
      <c r="B58" t="str">
        <f>'Data Entry'!G29</f>
        <v>Spencer Jenk</v>
      </c>
      <c r="C58" t="str">
        <f>VLOOKUP(B58,'Data Entry'!$G$5:$L$60,6,FALSE)</f>
        <v>Where's the debate? Owayo?</v>
      </c>
      <c r="D58">
        <f t="shared" si="1"/>
        <v>341</v>
      </c>
      <c r="E58">
        <v>67</v>
      </c>
      <c r="F58">
        <v>68</v>
      </c>
      <c r="G58">
        <v>68</v>
      </c>
      <c r="H58">
        <v>68</v>
      </c>
      <c r="I58">
        <v>70</v>
      </c>
    </row>
    <row r="59" spans="1:9" ht="12.75">
      <c r="A59" s="45">
        <f>VLOOKUP(C59,Teams!$C$6:$G$41,4,FALSE)</f>
        <v>704</v>
      </c>
      <c r="B59" t="str">
        <f>'Data Entry'!F13</f>
        <v>George Maragopoulos</v>
      </c>
      <c r="C59" t="str">
        <f>VLOOKUP(B59,'Data Entry'!$F$5:$L$60,7,FALSE)</f>
        <v>Batman and Robin</v>
      </c>
      <c r="D59">
        <f t="shared" si="1"/>
        <v>340</v>
      </c>
      <c r="E59">
        <v>67</v>
      </c>
      <c r="F59">
        <v>62</v>
      </c>
      <c r="G59">
        <v>67</v>
      </c>
      <c r="H59">
        <v>75</v>
      </c>
      <c r="I59">
        <v>69</v>
      </c>
    </row>
    <row r="60" spans="1:9" ht="12.75">
      <c r="A60" s="45">
        <f>VLOOKUP(C60,Teams!$C$6:$G$41,4,FALSE)</f>
        <v>688</v>
      </c>
      <c r="B60" t="str">
        <f>'Data Entry'!G28</f>
        <v>Raymond Abou Mansour</v>
      </c>
      <c r="C60" t="str">
        <f>VLOOKUP(B60,'Data Entry'!$G$5:$L$60,6,FALSE)</f>
        <v>Pimp my Death Star</v>
      </c>
      <c r="D60">
        <f t="shared" si="1"/>
        <v>340</v>
      </c>
      <c r="E60">
        <v>68</v>
      </c>
      <c r="F60">
        <v>67</v>
      </c>
      <c r="G60">
        <v>75</v>
      </c>
      <c r="H60">
        <v>70</v>
      </c>
      <c r="I60">
        <v>60</v>
      </c>
    </row>
    <row r="61" spans="1:9" ht="12.75">
      <c r="A61" s="45">
        <f>VLOOKUP(C61,Teams!$C$6:$G$41,4,FALSE)</f>
        <v>681</v>
      </c>
      <c r="B61" t="str">
        <f>'Data Entry'!F38</f>
        <v>Vanessa Gkyek</v>
      </c>
      <c r="C61" t="s">
        <v>163</v>
      </c>
      <c r="D61">
        <f t="shared" si="1"/>
        <v>335</v>
      </c>
      <c r="E61">
        <v>64</v>
      </c>
      <c r="F61">
        <v>67</v>
      </c>
      <c r="G61">
        <v>69</v>
      </c>
      <c r="H61">
        <v>65</v>
      </c>
      <c r="I61">
        <v>70</v>
      </c>
    </row>
    <row r="62" spans="1:9" ht="12.75">
      <c r="A62" s="45">
        <f>VLOOKUP(C62,Teams!$C$6:$G$41,4,FALSE)</f>
        <v>678</v>
      </c>
      <c r="B62" t="str">
        <f>'Data Entry'!G21</f>
        <v>Alexandros Fakos</v>
      </c>
      <c r="C62" t="str">
        <f>VLOOKUP(B62,'Data Entry'!$G$5:$L$60,6,FALSE)</f>
        <v>Aegean Baywatchers</v>
      </c>
      <c r="D62">
        <f t="shared" si="1"/>
        <v>334</v>
      </c>
      <c r="E62">
        <v>70</v>
      </c>
      <c r="F62">
        <v>55</v>
      </c>
      <c r="G62">
        <v>65</v>
      </c>
      <c r="H62">
        <v>77</v>
      </c>
      <c r="I62">
        <v>67</v>
      </c>
    </row>
    <row r="63" spans="1:9" ht="12.75">
      <c r="A63" s="45">
        <f>VLOOKUP(C63,Teams!$C$6:$G$41,4,FALSE)</f>
        <v>686</v>
      </c>
      <c r="B63" t="str">
        <f>'Data Entry'!G16</f>
        <v>Martina TreMonti</v>
      </c>
      <c r="C63" t="str">
        <f>VLOOKUP(B63,'Data Entry'!$G$5:$L$60,6,FALSE)</f>
        <v>Vodka Martini</v>
      </c>
      <c r="D63">
        <f t="shared" si="1"/>
        <v>333</v>
      </c>
      <c r="E63">
        <v>65</v>
      </c>
      <c r="F63">
        <v>56</v>
      </c>
      <c r="G63">
        <v>70</v>
      </c>
      <c r="H63">
        <v>70</v>
      </c>
      <c r="I63">
        <v>72</v>
      </c>
    </row>
    <row r="64" spans="1:9" ht="12.75">
      <c r="A64" s="45">
        <f>VLOOKUP(C64,Teams!$C$6:$G$41,4,FALSE)</f>
        <v>635</v>
      </c>
      <c r="B64" t="str">
        <f>'Data Entry'!F11</f>
        <v>Alexis Diplas</v>
      </c>
      <c r="C64" t="str">
        <f>VLOOKUP(B64,'Data Entry'!$F$5:$L$60,7,FALSE)</f>
        <v>Silence is Golden</v>
      </c>
      <c r="D64">
        <f t="shared" si="1"/>
        <v>332</v>
      </c>
      <c r="E64">
        <v>64</v>
      </c>
      <c r="F64">
        <v>65</v>
      </c>
      <c r="G64">
        <v>70</v>
      </c>
      <c r="H64">
        <v>65</v>
      </c>
      <c r="I64">
        <v>68</v>
      </c>
    </row>
    <row r="65" spans="1:9" ht="12.75">
      <c r="A65" s="45">
        <f>VLOOKUP(C65,Teams!$C$6:$G$41,4,FALSE)</f>
        <v>661</v>
      </c>
      <c r="B65" t="str">
        <f>'Data Entry'!F26</f>
        <v>Nikos Pavlopoulos</v>
      </c>
      <c r="C65" t="str">
        <f>VLOOKUP(B65,'Data Entry'!$F$5:$L$60,7,FALSE)</f>
        <v>Rebuts</v>
      </c>
      <c r="D65">
        <f t="shared" si="1"/>
        <v>331</v>
      </c>
      <c r="E65">
        <v>62</v>
      </c>
      <c r="F65">
        <v>60</v>
      </c>
      <c r="G65">
        <v>66</v>
      </c>
      <c r="H65">
        <v>72</v>
      </c>
      <c r="I65">
        <v>71</v>
      </c>
    </row>
    <row r="66" spans="1:9" ht="12.75">
      <c r="A66" s="45">
        <f>VLOOKUP(C66,Teams!$C$6:$G$41,4,FALSE)</f>
        <v>661</v>
      </c>
      <c r="B66" t="str">
        <f>'Data Entry'!G26</f>
        <v>Michael Hadjidiakos</v>
      </c>
      <c r="C66" t="str">
        <f>VLOOKUP(B66,'Data Entry'!$G$5:$L$60,6,FALSE)</f>
        <v>Rebuts</v>
      </c>
      <c r="D66">
        <f t="shared" si="1"/>
        <v>330</v>
      </c>
      <c r="E66">
        <v>63</v>
      </c>
      <c r="F66">
        <v>59</v>
      </c>
      <c r="G66">
        <v>66</v>
      </c>
      <c r="H66">
        <v>72</v>
      </c>
      <c r="I66">
        <v>70</v>
      </c>
    </row>
    <row r="67" spans="1:9" ht="12.75">
      <c r="A67" s="45">
        <f>VLOOKUP(C67,Teams!$C$6:$G$41,4,FALSE)</f>
        <v>647</v>
      </c>
      <c r="B67" t="str">
        <f>'Data Entry'!G6</f>
        <v>Michael Papagiannidis</v>
      </c>
      <c r="C67" t="str">
        <f>VLOOKUP(B67,'Data Entry'!$G$5:$L$60,6,FALSE)</f>
        <v>Put the Kot Down</v>
      </c>
      <c r="D67">
        <f t="shared" si="1"/>
        <v>328</v>
      </c>
      <c r="E67">
        <v>69</v>
      </c>
      <c r="F67">
        <v>65</v>
      </c>
      <c r="G67">
        <v>63</v>
      </c>
      <c r="H67">
        <v>64</v>
      </c>
      <c r="I67">
        <v>67</v>
      </c>
    </row>
    <row r="68" spans="1:9" ht="12.75">
      <c r="A68" s="45" t="e">
        <f>VLOOKUP(C68,Teams!$C$6:$G$41,4,FALSE)</f>
        <v>#N/A</v>
      </c>
      <c r="B68" t="str">
        <f>'Data Entry'!F40</f>
        <v>Aspasia Georgakopoulou</v>
      </c>
      <c r="C68" t="s">
        <v>172</v>
      </c>
      <c r="D68">
        <f t="shared" si="1"/>
        <v>325</v>
      </c>
      <c r="E68">
        <v>60</v>
      </c>
      <c r="F68">
        <v>60</v>
      </c>
      <c r="G68">
        <v>66</v>
      </c>
      <c r="H68">
        <v>73</v>
      </c>
      <c r="I68">
        <v>66</v>
      </c>
    </row>
    <row r="69" spans="1:9" ht="12.75">
      <c r="A69" s="45">
        <f>VLOOKUP(C69,Teams!$C$6:$G$41,4,FALSE)</f>
        <v>626</v>
      </c>
      <c r="B69" t="str">
        <f>'Data Entry'!G19</f>
        <v>Stephanie Gorgievska</v>
      </c>
      <c r="C69" t="str">
        <f>VLOOKUP(B69,'Data Entry'!$G$5:$L$60,6,FALSE)</f>
        <v>The Doctors</v>
      </c>
      <c r="D69">
        <f t="shared" si="1"/>
        <v>322</v>
      </c>
      <c r="E69">
        <v>60</v>
      </c>
      <c r="F69">
        <v>68</v>
      </c>
      <c r="G69">
        <v>58</v>
      </c>
      <c r="H69">
        <v>72</v>
      </c>
      <c r="I69">
        <v>64</v>
      </c>
    </row>
    <row r="70" spans="1:9" ht="12.75">
      <c r="A70" s="45">
        <f>VLOOKUP(C70,Teams!$C$6:$G$41,4,FALSE)</f>
        <v>647</v>
      </c>
      <c r="B70" t="str">
        <f>'Data Entry'!F6</f>
        <v>Vaggelis Fafoutis</v>
      </c>
      <c r="C70" t="str">
        <f>VLOOKUP(B70,'Data Entry'!$F$5:$L$60,7,FALSE)</f>
        <v>Put the Kot Down</v>
      </c>
      <c r="D70">
        <f aca="true" t="shared" si="2" ref="D70:D77">SUM(E70:I70)</f>
        <v>319</v>
      </c>
      <c r="E70">
        <v>65</v>
      </c>
      <c r="F70">
        <v>63</v>
      </c>
      <c r="G70">
        <v>60</v>
      </c>
      <c r="H70">
        <v>62</v>
      </c>
      <c r="I70">
        <v>69</v>
      </c>
    </row>
    <row r="71" spans="1:9" ht="12.75">
      <c r="A71" s="45">
        <f>VLOOKUP(C71,Teams!$C$6:$G$41,4,FALSE)</f>
        <v>633</v>
      </c>
      <c r="B71" t="str">
        <f>'Data Entry'!F20</f>
        <v>Jacqueline Lentzou</v>
      </c>
      <c r="C71" t="str">
        <f>VLOOKUP(B71,'Data Entry'!$F$5:$L$60,7,FALSE)</f>
        <v>Phranja</v>
      </c>
      <c r="D71">
        <f t="shared" si="2"/>
        <v>317</v>
      </c>
      <c r="E71">
        <v>60</v>
      </c>
      <c r="F71">
        <v>60</v>
      </c>
      <c r="G71">
        <v>68</v>
      </c>
      <c r="H71">
        <v>65</v>
      </c>
      <c r="I71">
        <v>64</v>
      </c>
    </row>
    <row r="72" spans="1:9" ht="12.75">
      <c r="A72" s="45">
        <f>VLOOKUP(C72,Teams!$C$6:$G$41,4,FALSE)</f>
        <v>633</v>
      </c>
      <c r="B72" t="str">
        <f>'Data Entry'!G20</f>
        <v>Phaedra Douzina</v>
      </c>
      <c r="C72" t="str">
        <f>VLOOKUP(B72,'Data Entry'!$G$5:$L$60,6,FALSE)</f>
        <v>Phranja</v>
      </c>
      <c r="D72">
        <f t="shared" si="2"/>
        <v>316</v>
      </c>
      <c r="E72">
        <v>62</v>
      </c>
      <c r="F72">
        <v>60</v>
      </c>
      <c r="G72">
        <v>65</v>
      </c>
      <c r="H72">
        <v>65</v>
      </c>
      <c r="I72">
        <v>64</v>
      </c>
    </row>
    <row r="73" spans="1:9" ht="12.75">
      <c r="A73" s="45">
        <f>VLOOKUP(C73,Teams!$C$6:$G$41,4,FALSE)</f>
        <v>681</v>
      </c>
      <c r="B73" t="str">
        <f>'Data Entry'!G22</f>
        <v>Speaker B</v>
      </c>
      <c r="C73" t="str">
        <f>VLOOKUP(B73,'Data Entry'!$G$5:$L$60,6,FALSE)</f>
        <v>Shadow</v>
      </c>
      <c r="D73">
        <f t="shared" si="2"/>
        <v>314</v>
      </c>
      <c r="E73">
        <v>55</v>
      </c>
      <c r="F73">
        <v>55</v>
      </c>
      <c r="G73">
        <v>70</v>
      </c>
      <c r="H73">
        <v>62</v>
      </c>
      <c r="I73">
        <v>72</v>
      </c>
    </row>
    <row r="74" spans="1:9" ht="12.75">
      <c r="A74" s="45">
        <f>VLOOKUP(C74,Teams!$C$6:$G$41,4,FALSE)</f>
        <v>617</v>
      </c>
      <c r="B74" t="str">
        <f>'Data Entry'!F10</f>
        <v>Evelyn Komaki</v>
      </c>
      <c r="C74" t="str">
        <f>VLOOKUP(B74,'Data Entry'!$F$5:$L$60,7,FALSE)</f>
        <v>Blossom and Bubbles</v>
      </c>
      <c r="D74">
        <f t="shared" si="2"/>
        <v>312</v>
      </c>
      <c r="E74">
        <v>62</v>
      </c>
      <c r="F74">
        <v>64</v>
      </c>
      <c r="G74">
        <v>67</v>
      </c>
      <c r="H74">
        <v>62</v>
      </c>
      <c r="I74">
        <v>57</v>
      </c>
    </row>
    <row r="75" spans="1:9" ht="12.75">
      <c r="A75" s="45">
        <f>VLOOKUP(C75,Teams!$C$6:$G$41,4,FALSE)</f>
        <v>617</v>
      </c>
      <c r="B75" t="str">
        <f>'Data Entry'!G10</f>
        <v>Danae Stergioli</v>
      </c>
      <c r="C75" t="str">
        <f>VLOOKUP(B75,'Data Entry'!$G$5:$L$60,6,FALSE)</f>
        <v>Blossom and Bubbles</v>
      </c>
      <c r="D75">
        <f t="shared" si="2"/>
        <v>305</v>
      </c>
      <c r="E75">
        <v>60</v>
      </c>
      <c r="F75">
        <v>63</v>
      </c>
      <c r="G75">
        <v>63</v>
      </c>
      <c r="H75">
        <v>61</v>
      </c>
      <c r="I75">
        <v>58</v>
      </c>
    </row>
    <row r="76" spans="1:9" ht="12.75">
      <c r="A76" s="45">
        <f>VLOOKUP(C76,Teams!$C$6:$G$41,4,FALSE)</f>
        <v>626</v>
      </c>
      <c r="B76" t="str">
        <f>'Data Entry'!F19</f>
        <v>Elena Stabouloglou</v>
      </c>
      <c r="C76" t="str">
        <f>VLOOKUP(B76,'Data Entry'!$F$5:$L$60,7,FALSE)</f>
        <v>The Doctors</v>
      </c>
      <c r="D76">
        <f t="shared" si="2"/>
        <v>304</v>
      </c>
      <c r="E76">
        <v>59</v>
      </c>
      <c r="F76">
        <v>68</v>
      </c>
      <c r="G76">
        <v>55</v>
      </c>
      <c r="H76">
        <v>60</v>
      </c>
      <c r="I76">
        <v>62</v>
      </c>
    </row>
    <row r="77" spans="1:9" ht="12.75">
      <c r="A77" s="45">
        <f>VLOOKUP(C77,Teams!$C$6:$G$41,4,FALSE)</f>
        <v>635</v>
      </c>
      <c r="B77" t="str">
        <f>'Data Entry'!G11</f>
        <v>Kyveli Short</v>
      </c>
      <c r="C77" t="str">
        <f>VLOOKUP(B77,'Data Entry'!$G$5:$L$60,6,FALSE)</f>
        <v>Silence is Golden</v>
      </c>
      <c r="D77">
        <f t="shared" si="2"/>
        <v>303</v>
      </c>
      <c r="E77">
        <v>56</v>
      </c>
      <c r="F77">
        <v>55</v>
      </c>
      <c r="G77">
        <v>69</v>
      </c>
      <c r="H77">
        <v>59</v>
      </c>
      <c r="I77">
        <v>64</v>
      </c>
    </row>
    <row r="78" ht="12.75">
      <c r="A78" s="45" t="e">
        <f>VLOOKUP(C78,Teams!$C$6:$G$41,4,FALSE)</f>
        <v>#N/A</v>
      </c>
    </row>
    <row r="79" ht="12.75">
      <c r="A79" s="45" t="e">
        <f>VLOOKUP(C79,Teams!$C$6:$G$41,4,FALSE)</f>
        <v>#N/A</v>
      </c>
    </row>
    <row r="80" ht="12.75">
      <c r="A80" s="45" t="e">
        <f>VLOOKUP(C80,Teams!$C$6:$G$41,4,FALSE)</f>
        <v>#N/A</v>
      </c>
    </row>
    <row r="81" ht="12.75">
      <c r="A81" s="45" t="e">
        <f>VLOOKUP(C81,Teams!$C$6:$G$41,4,FALSE)</f>
        <v>#N/A</v>
      </c>
    </row>
    <row r="82" ht="12.75">
      <c r="A82" s="45" t="e">
        <f>VLOOKUP(C82,Teams!$C$6:$G$41,4,FALSE)</f>
        <v>#N/A</v>
      </c>
    </row>
    <row r="83" ht="12.75">
      <c r="A83" s="45" t="e">
        <f>VLOOKUP(C83,Teams!$C$6:$G$41,4,FALSE)</f>
        <v>#N/A</v>
      </c>
    </row>
    <row r="84" ht="12.75">
      <c r="A84" s="45" t="e">
        <f>VLOOKUP(C84,Teams!$C$6:$G$41,4,FALSE)</f>
        <v>#N/A</v>
      </c>
    </row>
    <row r="85" ht="12.75">
      <c r="A85" s="45" t="e">
        <f>VLOOKUP(C85,Teams!$C$6:$G$41,4,FALSE)</f>
        <v>#N/A</v>
      </c>
    </row>
    <row r="86" ht="12.75">
      <c r="A86" s="45" t="e">
        <f>VLOOKUP(C86,Teams!$C$6:$G$41,4,FALSE)</f>
        <v>#N/A</v>
      </c>
    </row>
    <row r="87" ht="12.75">
      <c r="A87" s="45" t="e">
        <f>VLOOKUP(C87,Teams!$C$6:$G$41,4,FALSE)</f>
        <v>#N/A</v>
      </c>
    </row>
    <row r="88" ht="12.75">
      <c r="A88" s="45" t="e">
        <f>VLOOKUP(C88,Teams!$C$6:$G$41,4,FALSE)</f>
        <v>#N/A</v>
      </c>
    </row>
    <row r="89" ht="12.75">
      <c r="A89" s="45" t="e">
        <f>VLOOKUP(C89,Teams!$C$6:$G$41,4,FALSE)</f>
        <v>#N/A</v>
      </c>
    </row>
    <row r="90" ht="12.75">
      <c r="A90" s="45" t="e">
        <f>VLOOKUP(C90,Teams!$C$6:$G$41,4,FALSE)</f>
        <v>#N/A</v>
      </c>
    </row>
    <row r="91" ht="12.75">
      <c r="A91" s="45" t="e">
        <f>VLOOKUP(C91,Teams!$C$6:$G$41,4,FALSE)</f>
        <v>#N/A</v>
      </c>
    </row>
    <row r="92" ht="12.75">
      <c r="A92" s="45" t="e">
        <f>VLOOKUP(C92,Teams!$C$6:$G$41,4,FALSE)</f>
        <v>#N/A</v>
      </c>
    </row>
    <row r="93" ht="12.75">
      <c r="A93" s="45" t="e">
        <f>VLOOKUP(C93,Teams!$C$6:$G$41,4,FALSE)</f>
        <v>#N/A</v>
      </c>
    </row>
    <row r="94" ht="12.75">
      <c r="A94" s="45" t="e">
        <f>VLOOKUP(C94,Teams!$C$6:$G$41,4,FALSE)</f>
        <v>#N/A</v>
      </c>
    </row>
    <row r="95" ht="12.75">
      <c r="A95" s="45" t="e">
        <f>VLOOKUP(C95,Teams!$C$6:$G$41,4,FALSE)</f>
        <v>#N/A</v>
      </c>
    </row>
    <row r="96" ht="12.75">
      <c r="A96" s="45" t="e">
        <f>VLOOKUP(C96,Teams!$C$6:$G$41,4,FALSE)</f>
        <v>#N/A</v>
      </c>
    </row>
    <row r="97" ht="12.75">
      <c r="A97" s="45" t="e">
        <f>VLOOKUP(C97,Teams!$C$6:$G$41,4,FALSE)</f>
        <v>#N/A</v>
      </c>
    </row>
    <row r="98" ht="12.75">
      <c r="A98" s="45" t="e">
        <f>VLOOKUP(C98,Teams!$C$6:$G$41,4,FALSE)</f>
        <v>#N/A</v>
      </c>
    </row>
    <row r="99" ht="12.75">
      <c r="A99" s="45" t="e">
        <f>VLOOKUP(C99,Teams!$C$6:$G$41,4,FALSE)</f>
        <v>#N/A</v>
      </c>
    </row>
    <row r="100" ht="12.75">
      <c r="A100" s="45" t="e">
        <f>VLOOKUP(C100,Teams!$C$6:$G$41,4,FALSE)</f>
        <v>#N/A</v>
      </c>
    </row>
    <row r="101" ht="12.75">
      <c r="A101" s="45" t="e">
        <f>VLOOKUP(C101,Teams!$C$6:$G$41,4,FALSE)</f>
        <v>#N/A</v>
      </c>
    </row>
    <row r="102" ht="12.75">
      <c r="A102" s="45" t="e">
        <f>VLOOKUP(C102,Teams!$C$6:$G$41,4,FALSE)</f>
        <v>#N/A</v>
      </c>
    </row>
    <row r="103" ht="12.75">
      <c r="A103" s="45" t="e">
        <f>VLOOKUP(C103,Teams!$C$6:$G$41,4,FALSE)</f>
        <v>#N/A</v>
      </c>
    </row>
    <row r="104" ht="12.75">
      <c r="A104" s="45" t="e">
        <f>VLOOKUP(C104,Teams!$C$6:$G$41,4,FALSE)</f>
        <v>#N/A</v>
      </c>
    </row>
    <row r="105" ht="12.75">
      <c r="A105" s="45" t="e">
        <f>VLOOKUP(C105,Teams!$C$6:$G$41,4,FALSE)</f>
        <v>#N/A</v>
      </c>
    </row>
    <row r="106" ht="12.75">
      <c r="A106" s="45" t="e">
        <f>VLOOKUP(C106,Teams!$C$6:$G$41,4,FALSE)</f>
        <v>#N/A</v>
      </c>
    </row>
    <row r="107" ht="12.75">
      <c r="A107" s="45" t="e">
        <f>VLOOKUP(C107,Teams!$C$6:$G$41,4,FALSE)</f>
        <v>#N/A</v>
      </c>
    </row>
    <row r="108" ht="12.75">
      <c r="A108" s="45" t="e">
        <f>VLOOKUP(C108,Teams!$C$6:$G$41,4,FALSE)</f>
        <v>#N/A</v>
      </c>
    </row>
    <row r="109" ht="12.75">
      <c r="A109" s="45" t="e">
        <f>VLOOKUP(C109,Teams!$C$6:$G$41,4,FALSE)</f>
        <v>#N/A</v>
      </c>
    </row>
    <row r="110" ht="12.75">
      <c r="A110" s="45" t="e">
        <f>VLOOKUP(C110,Teams!$C$6:$G$41,4,FALSE)</f>
        <v>#N/A</v>
      </c>
    </row>
    <row r="111" ht="12.75">
      <c r="A111" s="45" t="e">
        <f>VLOOKUP(C111,Teams!$C$6:$G$41,4,FALSE)</f>
        <v>#N/A</v>
      </c>
    </row>
    <row r="112" ht="12.75">
      <c r="A112" s="45" t="e">
        <f>VLOOKUP(C112,Teams!$C$6:$G$41,4,FALSE)</f>
        <v>#N/A</v>
      </c>
    </row>
    <row r="113" ht="12.75">
      <c r="A113" s="45" t="e">
        <f>VLOOKUP(C113,Teams!$C$6:$G$41,4,FALSE)</f>
        <v>#N/A</v>
      </c>
    </row>
    <row r="114" ht="12.75">
      <c r="A114" s="45" t="e">
        <f>VLOOKUP(C114,Teams!$C$6:$G$41,4,FALSE)</f>
        <v>#N/A</v>
      </c>
    </row>
    <row r="115" ht="12.75">
      <c r="A115" s="45" t="e">
        <f>VLOOKUP(C115,Teams!$C$6:$G$41,4,FALSE)</f>
        <v>#N/A</v>
      </c>
    </row>
    <row r="116" ht="12.75">
      <c r="A116" s="45" t="e">
        <f>VLOOKUP(C116,Teams!$C$6:$G$41,4,FALSE)</f>
        <v>#N/A</v>
      </c>
    </row>
    <row r="117" ht="12.75">
      <c r="A117" s="45" t="e">
        <f>VLOOKUP(C117,Teams!$C$6:$G$41,4,FALSE)</f>
        <v>#N/A</v>
      </c>
    </row>
    <row r="118" ht="12.75">
      <c r="A118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32.8515625" style="0" bestFit="1" customWidth="1"/>
    <col min="7" max="7" width="9.7109375" style="0" customWidth="1"/>
    <col min="8" max="12" width="4.00390625" style="0" bestFit="1" customWidth="1"/>
  </cols>
  <sheetData>
    <row r="1" spans="1:22" ht="12.75">
      <c r="A1" s="42">
        <v>1</v>
      </c>
      <c r="B1" s="42" t="str">
        <f>'Data Entry'!D32</f>
        <v>Ducky Power</v>
      </c>
      <c r="C1" s="42">
        <f aca="true" ca="1" t="shared" si="0" ref="C1:C36">RAND()</f>
        <v>0.5848981110239793</v>
      </c>
      <c r="D1" s="42"/>
      <c r="E1" s="42"/>
      <c r="F1" s="42"/>
      <c r="G1" s="42"/>
      <c r="H1" s="65" t="s">
        <v>42</v>
      </c>
      <c r="I1" s="65" t="s">
        <v>43</v>
      </c>
      <c r="J1" s="65" t="s">
        <v>44</v>
      </c>
      <c r="K1" s="65" t="s">
        <v>45</v>
      </c>
      <c r="L1" s="65" t="s">
        <v>46</v>
      </c>
      <c r="M1" s="42"/>
      <c r="N1" s="42"/>
      <c r="O1" s="42"/>
      <c r="P1" s="42">
        <v>1</v>
      </c>
      <c r="Q1" s="42">
        <f aca="true" t="shared" si="1" ref="Q1:U4">H$2</f>
        <v>507</v>
      </c>
      <c r="R1" s="42">
        <f t="shared" si="1"/>
        <v>702</v>
      </c>
      <c r="S1" s="42">
        <f t="shared" si="1"/>
        <v>602</v>
      </c>
      <c r="T1" s="42">
        <f t="shared" si="1"/>
        <v>707</v>
      </c>
      <c r="U1" s="42">
        <f t="shared" si="1"/>
        <v>707</v>
      </c>
      <c r="V1" s="66" t="s">
        <v>37</v>
      </c>
    </row>
    <row r="2" spans="1:22" ht="12.75">
      <c r="A2" s="42">
        <v>2</v>
      </c>
      <c r="B2" s="42" t="str">
        <f>'Data Entry'!D27</f>
        <v>GAK</v>
      </c>
      <c r="C2" s="42">
        <f ca="1" t="shared" si="0"/>
        <v>0.5455576307330023</v>
      </c>
      <c r="D2" s="42"/>
      <c r="E2" s="42"/>
      <c r="F2" s="42"/>
      <c r="G2" s="67">
        <v>1</v>
      </c>
      <c r="H2" s="42">
        <f>'Data Entry'!$J20</f>
        <v>507</v>
      </c>
      <c r="I2" s="42">
        <v>702</v>
      </c>
      <c r="J2" s="42">
        <f>'Data Entry'!$J19</f>
        <v>602</v>
      </c>
      <c r="K2" s="42">
        <v>707</v>
      </c>
      <c r="L2" s="42">
        <v>707</v>
      </c>
      <c r="M2" s="42">
        <f aca="true" ca="1" t="shared" si="2" ref="M2:M15">RAND()</f>
        <v>0.8708210001599488</v>
      </c>
      <c r="N2" s="42"/>
      <c r="O2" s="42"/>
      <c r="P2" s="42">
        <v>2</v>
      </c>
      <c r="Q2" s="42">
        <f t="shared" si="1"/>
        <v>507</v>
      </c>
      <c r="R2" s="42">
        <f t="shared" si="1"/>
        <v>702</v>
      </c>
      <c r="S2" s="42">
        <f t="shared" si="1"/>
        <v>602</v>
      </c>
      <c r="T2" s="42">
        <f t="shared" si="1"/>
        <v>707</v>
      </c>
      <c r="U2" s="42">
        <f t="shared" si="1"/>
        <v>707</v>
      </c>
      <c r="V2" s="66" t="s">
        <v>40</v>
      </c>
    </row>
    <row r="3" spans="1:22" ht="12.75">
      <c r="A3" s="42">
        <v>3</v>
      </c>
      <c r="B3" s="42" t="str">
        <f>'Data Entry'!D21</f>
        <v>Aegean Baywatchers</v>
      </c>
      <c r="C3" s="42">
        <f ca="1" t="shared" si="0"/>
        <v>0.3653493504413632</v>
      </c>
      <c r="D3" s="42"/>
      <c r="E3" s="42"/>
      <c r="F3" s="42"/>
      <c r="G3" s="67">
        <v>2</v>
      </c>
      <c r="H3" s="42">
        <f>'Data Entry'!$J15</f>
        <v>608</v>
      </c>
      <c r="I3" s="42">
        <f>'Data Entry'!$J20</f>
        <v>507</v>
      </c>
      <c r="J3" s="42">
        <f>'Data Entry'!$J15</f>
        <v>608</v>
      </c>
      <c r="K3" s="42">
        <v>617</v>
      </c>
      <c r="L3" s="42">
        <f>'Data Entry'!$J21</f>
        <v>503</v>
      </c>
      <c r="M3" s="42">
        <f ca="1" t="shared" si="2"/>
        <v>0.527159179312803</v>
      </c>
      <c r="N3" s="42"/>
      <c r="O3" s="42"/>
      <c r="P3" s="42">
        <v>3</v>
      </c>
      <c r="Q3" s="42">
        <f t="shared" si="1"/>
        <v>507</v>
      </c>
      <c r="R3" s="42">
        <f t="shared" si="1"/>
        <v>702</v>
      </c>
      <c r="S3" s="42">
        <f t="shared" si="1"/>
        <v>602</v>
      </c>
      <c r="T3" s="42">
        <f t="shared" si="1"/>
        <v>707</v>
      </c>
      <c r="U3" s="42">
        <f t="shared" si="1"/>
        <v>707</v>
      </c>
      <c r="V3" s="66" t="s">
        <v>38</v>
      </c>
    </row>
    <row r="4" spans="1:22" ht="12.75">
      <c r="A4" s="42">
        <v>4</v>
      </c>
      <c r="B4" s="42" t="str">
        <f>'Data Entry'!D8</f>
        <v>Your Mother</v>
      </c>
      <c r="C4" s="42">
        <f ca="1" t="shared" si="0"/>
        <v>0.426173422542105</v>
      </c>
      <c r="D4" s="42"/>
      <c r="E4" s="42"/>
      <c r="F4" s="42"/>
      <c r="G4" s="67">
        <v>3</v>
      </c>
      <c r="H4" s="42">
        <f>'Data Entry'!$J16</f>
        <v>607</v>
      </c>
      <c r="I4" s="42">
        <f>'Data Entry'!$J22</f>
        <v>501</v>
      </c>
      <c r="J4" s="42">
        <v>617</v>
      </c>
      <c r="K4" s="42">
        <f>'Data Entry'!$J20</f>
        <v>507</v>
      </c>
      <c r="L4" s="42">
        <f>'Data Entry'!$J17</f>
        <v>603</v>
      </c>
      <c r="M4" s="42">
        <f ca="1" t="shared" si="2"/>
        <v>0.7869150401508194</v>
      </c>
      <c r="N4" s="42"/>
      <c r="O4" s="42"/>
      <c r="P4" s="42">
        <v>4</v>
      </c>
      <c r="Q4" s="42">
        <f t="shared" si="1"/>
        <v>507</v>
      </c>
      <c r="R4" s="42">
        <f t="shared" si="1"/>
        <v>702</v>
      </c>
      <c r="S4" s="42">
        <f t="shared" si="1"/>
        <v>602</v>
      </c>
      <c r="T4" s="42">
        <f t="shared" si="1"/>
        <v>707</v>
      </c>
      <c r="U4" s="42">
        <f t="shared" si="1"/>
        <v>707</v>
      </c>
      <c r="V4" s="66" t="s">
        <v>39</v>
      </c>
    </row>
    <row r="5" spans="1:22" ht="12.75">
      <c r="A5" s="42">
        <v>5</v>
      </c>
      <c r="B5" s="42" t="str">
        <f>'Data Entry'!D24</f>
        <v>No More Group Discussion</v>
      </c>
      <c r="C5" s="42">
        <f ca="1" t="shared" si="0"/>
        <v>0.45408373297476246</v>
      </c>
      <c r="D5" s="42"/>
      <c r="E5" s="42"/>
      <c r="F5" s="42"/>
      <c r="G5" s="67">
        <v>4</v>
      </c>
      <c r="H5" s="42">
        <f>'Data Entry'!$J17</f>
        <v>603</v>
      </c>
      <c r="I5" s="42">
        <f>'Data Entry'!$J17</f>
        <v>603</v>
      </c>
      <c r="J5" s="42">
        <f>'Data Entry'!$J18</f>
        <v>606</v>
      </c>
      <c r="K5" s="42">
        <f>'Data Entry'!$J16</f>
        <v>607</v>
      </c>
      <c r="L5" s="42">
        <f>'Data Entry'!$J18</f>
        <v>606</v>
      </c>
      <c r="M5" s="42">
        <f ca="1" t="shared" si="2"/>
        <v>0.23442620791225144</v>
      </c>
      <c r="N5" s="42"/>
      <c r="O5" s="42"/>
      <c r="P5" s="42">
        <v>5</v>
      </c>
      <c r="Q5" s="42">
        <f>H$3</f>
        <v>608</v>
      </c>
      <c r="R5" s="42">
        <f aca="true" t="shared" si="3" ref="R5:U8">I$3</f>
        <v>507</v>
      </c>
      <c r="S5" s="42">
        <f t="shared" si="3"/>
        <v>608</v>
      </c>
      <c r="T5" s="42">
        <f t="shared" si="3"/>
        <v>617</v>
      </c>
      <c r="U5" s="42">
        <f t="shared" si="3"/>
        <v>503</v>
      </c>
      <c r="V5" s="66" t="s">
        <v>37</v>
      </c>
    </row>
    <row r="6" spans="1:22" ht="12.75">
      <c r="A6" s="42">
        <v>6</v>
      </c>
      <c r="B6" s="42" t="str">
        <f>'Data Entry'!D18</f>
        <v>BBA</v>
      </c>
      <c r="C6" s="42">
        <f ca="1" t="shared" si="0"/>
        <v>0.18188773005279435</v>
      </c>
      <c r="D6" s="42"/>
      <c r="E6" s="42"/>
      <c r="F6" s="42"/>
      <c r="G6" s="67">
        <v>5</v>
      </c>
      <c r="H6" s="42">
        <f>'Data Entry'!$J18</f>
        <v>606</v>
      </c>
      <c r="I6" s="42">
        <v>707</v>
      </c>
      <c r="J6" s="42">
        <f>'Data Entry'!$J20</f>
        <v>507</v>
      </c>
      <c r="K6" s="42">
        <f>'Data Entry'!$J15</f>
        <v>608</v>
      </c>
      <c r="L6" s="42">
        <f>'Data Entry'!$J16</f>
        <v>607</v>
      </c>
      <c r="M6" s="42">
        <f ca="1" t="shared" si="2"/>
        <v>0.4303988251852653</v>
      </c>
      <c r="N6" s="42"/>
      <c r="O6" s="42"/>
      <c r="P6" s="42">
        <v>6</v>
      </c>
      <c r="Q6" s="42">
        <f>H$3</f>
        <v>608</v>
      </c>
      <c r="R6" s="42">
        <f t="shared" si="3"/>
        <v>507</v>
      </c>
      <c r="S6" s="42">
        <f t="shared" si="3"/>
        <v>608</v>
      </c>
      <c r="T6" s="42">
        <f t="shared" si="3"/>
        <v>617</v>
      </c>
      <c r="U6" s="42">
        <f t="shared" si="3"/>
        <v>503</v>
      </c>
      <c r="V6" s="66" t="s">
        <v>40</v>
      </c>
    </row>
    <row r="7" spans="1:22" ht="12.75">
      <c r="A7" s="42">
        <v>7</v>
      </c>
      <c r="B7" s="42" t="str">
        <f>'Data Entry'!D15</f>
        <v>Honey, I'm pregnant!</v>
      </c>
      <c r="C7" s="42">
        <f ca="1" t="shared" si="0"/>
        <v>0.660509786013165</v>
      </c>
      <c r="D7" s="42"/>
      <c r="E7" s="42"/>
      <c r="F7" s="42"/>
      <c r="G7" s="67">
        <v>6</v>
      </c>
      <c r="H7" s="42">
        <f>'Data Entry'!$J19</f>
        <v>602</v>
      </c>
      <c r="I7" s="42">
        <f>'Data Entry'!$J18</f>
        <v>606</v>
      </c>
      <c r="J7" s="42">
        <f>'Data Entry'!$J21</f>
        <v>503</v>
      </c>
      <c r="K7" s="42">
        <f>'Data Entry'!$J21</f>
        <v>503</v>
      </c>
      <c r="L7" s="42">
        <v>702</v>
      </c>
      <c r="M7" s="42">
        <f ca="1" t="shared" si="2"/>
        <v>0.6842996497437019</v>
      </c>
      <c r="N7" s="42"/>
      <c r="O7" s="42"/>
      <c r="P7" s="42">
        <v>7</v>
      </c>
      <c r="Q7" s="42">
        <f>H$3</f>
        <v>608</v>
      </c>
      <c r="R7" s="42">
        <f t="shared" si="3"/>
        <v>507</v>
      </c>
      <c r="S7" s="42">
        <f t="shared" si="3"/>
        <v>608</v>
      </c>
      <c r="T7" s="42">
        <f t="shared" si="3"/>
        <v>617</v>
      </c>
      <c r="U7" s="42">
        <f t="shared" si="3"/>
        <v>503</v>
      </c>
      <c r="V7" s="66" t="s">
        <v>38</v>
      </c>
    </row>
    <row r="8" spans="1:22" ht="12.75">
      <c r="A8" s="42">
        <v>8</v>
      </c>
      <c r="B8" s="42" t="str">
        <f>'Data Entry'!D6</f>
        <v>Put the Kot Down</v>
      </c>
      <c r="C8" s="42">
        <f ca="1" t="shared" si="0"/>
        <v>0.7676685451420715</v>
      </c>
      <c r="D8" s="42"/>
      <c r="E8" s="42"/>
      <c r="F8" s="42"/>
      <c r="G8" s="67">
        <v>7</v>
      </c>
      <c r="H8" s="42">
        <v>706</v>
      </c>
      <c r="I8" s="42">
        <v>617</v>
      </c>
      <c r="J8" s="42">
        <f>'Data Entry'!$J17</f>
        <v>603</v>
      </c>
      <c r="K8" s="42">
        <f>'Data Entry'!$J18</f>
        <v>606</v>
      </c>
      <c r="L8" s="42">
        <f>'Data Entry'!$J19</f>
        <v>602</v>
      </c>
      <c r="M8" s="42">
        <f ca="1" t="shared" si="2"/>
        <v>0.3672765603510755</v>
      </c>
      <c r="N8" s="42"/>
      <c r="O8" s="42"/>
      <c r="P8" s="42">
        <v>8</v>
      </c>
      <c r="Q8" s="42">
        <f>H$3</f>
        <v>608</v>
      </c>
      <c r="R8" s="42">
        <f t="shared" si="3"/>
        <v>507</v>
      </c>
      <c r="S8" s="42">
        <f t="shared" si="3"/>
        <v>608</v>
      </c>
      <c r="T8" s="42">
        <f t="shared" si="3"/>
        <v>617</v>
      </c>
      <c r="U8" s="42">
        <f t="shared" si="3"/>
        <v>503</v>
      </c>
      <c r="V8" s="66" t="s">
        <v>39</v>
      </c>
    </row>
    <row r="9" spans="1:22" ht="12.75">
      <c r="A9" s="42">
        <v>9</v>
      </c>
      <c r="B9" s="42" t="str">
        <f>'Data Entry'!D30</f>
        <v>Wishful Thinking</v>
      </c>
      <c r="C9" s="42">
        <f ca="1" t="shared" si="0"/>
        <v>0.40094708035370474</v>
      </c>
      <c r="D9" s="42"/>
      <c r="E9" s="42"/>
      <c r="F9" s="42"/>
      <c r="G9" s="67">
        <v>8</v>
      </c>
      <c r="H9" s="42">
        <f>'Data Entry'!$J22</f>
        <v>501</v>
      </c>
      <c r="I9" s="42">
        <f>'Data Entry'!$J16</f>
        <v>607</v>
      </c>
      <c r="J9" s="42">
        <v>707</v>
      </c>
      <c r="K9" s="42">
        <v>702</v>
      </c>
      <c r="L9" s="42">
        <v>617</v>
      </c>
      <c r="M9" s="42">
        <f ca="1" t="shared" si="2"/>
        <v>0.4416270310381005</v>
      </c>
      <c r="N9" s="42"/>
      <c r="O9" s="42"/>
      <c r="P9" s="42">
        <v>9</v>
      </c>
      <c r="Q9" s="42">
        <f>H$4</f>
        <v>607</v>
      </c>
      <c r="R9" s="42">
        <f aca="true" t="shared" si="4" ref="R9:U12">I$4</f>
        <v>501</v>
      </c>
      <c r="S9" s="42">
        <f t="shared" si="4"/>
        <v>617</v>
      </c>
      <c r="T9" s="42">
        <f t="shared" si="4"/>
        <v>507</v>
      </c>
      <c r="U9" s="42">
        <f t="shared" si="4"/>
        <v>603</v>
      </c>
      <c r="V9" s="66" t="s">
        <v>37</v>
      </c>
    </row>
    <row r="10" spans="1:22" ht="12.75">
      <c r="A10" s="42">
        <v>10</v>
      </c>
      <c r="B10" s="42" t="str">
        <f>'Data Entry'!D36</f>
        <v>Debating Noodles</v>
      </c>
      <c r="C10" s="42">
        <f ca="1" t="shared" si="0"/>
        <v>0.13281842881599193</v>
      </c>
      <c r="D10" s="42"/>
      <c r="E10" s="42"/>
      <c r="F10" s="42"/>
      <c r="G10" s="67">
        <v>9</v>
      </c>
      <c r="H10" s="42">
        <v>702</v>
      </c>
      <c r="I10" s="42">
        <f>'Data Entry'!$J19</f>
        <v>602</v>
      </c>
      <c r="J10" s="42">
        <f>'Data Entry'!$J16</f>
        <v>607</v>
      </c>
      <c r="K10" s="42">
        <f>'Data Entry'!$J19</f>
        <v>602</v>
      </c>
      <c r="L10" s="42">
        <f>'Data Entry'!$J15</f>
        <v>608</v>
      </c>
      <c r="M10" s="42">
        <f ca="1" t="shared" si="2"/>
        <v>0.5111149062213787</v>
      </c>
      <c r="N10" s="42"/>
      <c r="O10" s="42"/>
      <c r="P10" s="42">
        <v>10</v>
      </c>
      <c r="Q10" s="42">
        <f>H$4</f>
        <v>607</v>
      </c>
      <c r="R10" s="42">
        <f t="shared" si="4"/>
        <v>501</v>
      </c>
      <c r="S10" s="42">
        <f t="shared" si="4"/>
        <v>617</v>
      </c>
      <c r="T10" s="42">
        <f t="shared" si="4"/>
        <v>507</v>
      </c>
      <c r="U10" s="42">
        <f t="shared" si="4"/>
        <v>603</v>
      </c>
      <c r="V10" s="66" t="s">
        <v>40</v>
      </c>
    </row>
    <row r="11" spans="1:22" ht="12.75">
      <c r="A11" s="42">
        <v>11</v>
      </c>
      <c r="B11" s="42" t="str">
        <f>'Data Entry'!D10</f>
        <v>Blossom and Bubbles</v>
      </c>
      <c r="C11" s="42">
        <f ca="1" t="shared" si="0"/>
        <v>0.6152370183008833</v>
      </c>
      <c r="D11" s="42"/>
      <c r="E11" s="42"/>
      <c r="F11" s="42"/>
      <c r="G11" s="67">
        <v>10</v>
      </c>
      <c r="H11" s="42">
        <v>617</v>
      </c>
      <c r="I11" s="42">
        <f>'Data Entry'!$J15</f>
        <v>608</v>
      </c>
      <c r="J11" s="42">
        <v>702</v>
      </c>
      <c r="K11" s="42">
        <f>'Data Entry'!$J17</f>
        <v>603</v>
      </c>
      <c r="L11" s="42">
        <f>'Data Entry'!$J20</f>
        <v>507</v>
      </c>
      <c r="M11" s="42">
        <f ca="1" t="shared" si="2"/>
        <v>0.30673790577840787</v>
      </c>
      <c r="N11" s="42"/>
      <c r="O11" s="42"/>
      <c r="P11" s="42">
        <v>11</v>
      </c>
      <c r="Q11" s="42">
        <f>H$4</f>
        <v>607</v>
      </c>
      <c r="R11" s="42">
        <f t="shared" si="4"/>
        <v>501</v>
      </c>
      <c r="S11" s="42">
        <f t="shared" si="4"/>
        <v>617</v>
      </c>
      <c r="T11" s="42">
        <f t="shared" si="4"/>
        <v>507</v>
      </c>
      <c r="U11" s="42">
        <f t="shared" si="4"/>
        <v>603</v>
      </c>
      <c r="V11" s="66" t="s">
        <v>38</v>
      </c>
    </row>
    <row r="12" spans="1:22" ht="12.75">
      <c r="A12" s="42">
        <v>12</v>
      </c>
      <c r="B12" s="42" t="str">
        <f>'Data Entry'!D33</f>
        <v>KKK</v>
      </c>
      <c r="C12" s="42">
        <f ca="1" t="shared" si="0"/>
        <v>0.9038427933413122</v>
      </c>
      <c r="D12" s="42"/>
      <c r="E12" s="42"/>
      <c r="F12" s="42"/>
      <c r="G12" s="67">
        <v>11</v>
      </c>
      <c r="H12" s="42">
        <f>'Data Entry'!$J11</f>
        <v>707</v>
      </c>
      <c r="I12" s="42">
        <f>'Data Entry'!$J12</f>
        <v>706</v>
      </c>
      <c r="J12" s="42">
        <f>'Data Entry'!$J12</f>
        <v>706</v>
      </c>
      <c r="K12" s="42">
        <f>'Data Entry'!$J12</f>
        <v>706</v>
      </c>
      <c r="L12" s="42">
        <f>'Data Entry'!$J12</f>
        <v>706</v>
      </c>
      <c r="M12" s="42">
        <f ca="1" t="shared" si="2"/>
        <v>0.15818914449039312</v>
      </c>
      <c r="N12" s="42"/>
      <c r="O12" s="42"/>
      <c r="P12" s="42">
        <v>12</v>
      </c>
      <c r="Q12" s="42">
        <f>H$4</f>
        <v>607</v>
      </c>
      <c r="R12" s="42">
        <f t="shared" si="4"/>
        <v>501</v>
      </c>
      <c r="S12" s="42">
        <f t="shared" si="4"/>
        <v>617</v>
      </c>
      <c r="T12" s="42">
        <f t="shared" si="4"/>
        <v>507</v>
      </c>
      <c r="U12" s="42">
        <f t="shared" si="4"/>
        <v>603</v>
      </c>
      <c r="V12" s="66" t="s">
        <v>39</v>
      </c>
    </row>
    <row r="13" spans="1:22" ht="12.75">
      <c r="A13" s="42">
        <v>13</v>
      </c>
      <c r="B13" s="42" t="str">
        <f>'Data Entry'!D28</f>
        <v>Pimp my Death Star</v>
      </c>
      <c r="C13" s="42">
        <f ca="1" t="shared" si="0"/>
        <v>0.6211164018567354</v>
      </c>
      <c r="D13" s="42"/>
      <c r="E13" s="42"/>
      <c r="F13" s="42"/>
      <c r="G13" s="67">
        <v>12</v>
      </c>
      <c r="H13" s="42">
        <v>503</v>
      </c>
      <c r="I13" s="42">
        <v>503</v>
      </c>
      <c r="J13" s="42">
        <v>501</v>
      </c>
      <c r="K13" s="42">
        <v>501</v>
      </c>
      <c r="L13" s="42">
        <v>501</v>
      </c>
      <c r="M13" s="42">
        <f ca="1" t="shared" si="2"/>
        <v>0.36993747577236036</v>
      </c>
      <c r="N13" s="42"/>
      <c r="O13" s="42"/>
      <c r="P13" s="42">
        <v>13</v>
      </c>
      <c r="Q13" s="42">
        <f>H$5</f>
        <v>603</v>
      </c>
      <c r="R13" s="42">
        <f aca="true" t="shared" si="5" ref="R13:U16">I$5</f>
        <v>603</v>
      </c>
      <c r="S13" s="42">
        <f t="shared" si="5"/>
        <v>606</v>
      </c>
      <c r="T13" s="42">
        <f t="shared" si="5"/>
        <v>607</v>
      </c>
      <c r="U13" s="42">
        <f t="shared" si="5"/>
        <v>606</v>
      </c>
      <c r="V13" s="66" t="s">
        <v>37</v>
      </c>
    </row>
    <row r="14" spans="1:22" ht="12.75">
      <c r="A14" s="42">
        <v>14</v>
      </c>
      <c r="B14" s="42" t="str">
        <f>'Data Entry'!D12</f>
        <v>The Jamaicans</v>
      </c>
      <c r="C14" s="42">
        <f ca="1" t="shared" si="0"/>
        <v>0.15846729352014055</v>
      </c>
      <c r="D14" s="42"/>
      <c r="E14" s="42"/>
      <c r="F14" s="42"/>
      <c r="G14" s="67">
        <v>13</v>
      </c>
      <c r="H14" s="42" t="s">
        <v>160</v>
      </c>
      <c r="I14" s="42" t="s">
        <v>160</v>
      </c>
      <c r="J14" s="42" t="s">
        <v>160</v>
      </c>
      <c r="K14" s="42" t="s">
        <v>160</v>
      </c>
      <c r="L14" s="42" t="s">
        <v>160</v>
      </c>
      <c r="M14" s="42">
        <f ca="1" t="shared" si="2"/>
        <v>0.7181871328967837</v>
      </c>
      <c r="N14" s="42"/>
      <c r="O14" s="42"/>
      <c r="P14" s="42">
        <v>14</v>
      </c>
      <c r="Q14" s="42">
        <f>H$5</f>
        <v>603</v>
      </c>
      <c r="R14" s="42">
        <f t="shared" si="5"/>
        <v>603</v>
      </c>
      <c r="S14" s="42">
        <f t="shared" si="5"/>
        <v>606</v>
      </c>
      <c r="T14" s="42">
        <f t="shared" si="5"/>
        <v>607</v>
      </c>
      <c r="U14" s="42">
        <f t="shared" si="5"/>
        <v>606</v>
      </c>
      <c r="V14" s="66" t="s">
        <v>40</v>
      </c>
    </row>
    <row r="15" spans="1:22" ht="12.75">
      <c r="A15" s="42">
        <v>15</v>
      </c>
      <c r="B15" s="42" t="str">
        <f>'Data Entry'!D38</f>
        <v>Sound of Silence</v>
      </c>
      <c r="C15" s="42">
        <f ca="1" t="shared" si="0"/>
        <v>0.4502430527811745</v>
      </c>
      <c r="D15" s="42"/>
      <c r="E15" s="42"/>
      <c r="F15" s="42"/>
      <c r="G15" s="67">
        <v>14</v>
      </c>
      <c r="H15" s="42" t="s">
        <v>160</v>
      </c>
      <c r="I15" s="42" t="s">
        <v>160</v>
      </c>
      <c r="J15" s="42" t="s">
        <v>160</v>
      </c>
      <c r="K15" s="42" t="s">
        <v>160</v>
      </c>
      <c r="L15" s="42" t="s">
        <v>160</v>
      </c>
      <c r="M15" s="42">
        <f ca="1" t="shared" si="2"/>
        <v>0.5039363211970036</v>
      </c>
      <c r="N15" s="42"/>
      <c r="O15" s="42"/>
      <c r="P15" s="42">
        <v>15</v>
      </c>
      <c r="Q15" s="42">
        <f>H$5</f>
        <v>603</v>
      </c>
      <c r="R15" s="42">
        <f t="shared" si="5"/>
        <v>603</v>
      </c>
      <c r="S15" s="42">
        <f t="shared" si="5"/>
        <v>606</v>
      </c>
      <c r="T15" s="42">
        <f t="shared" si="5"/>
        <v>607</v>
      </c>
      <c r="U15" s="42">
        <f t="shared" si="5"/>
        <v>606</v>
      </c>
      <c r="V15" s="66" t="s">
        <v>38</v>
      </c>
    </row>
    <row r="16" spans="1:22" ht="12.75">
      <c r="A16" s="42">
        <v>16</v>
      </c>
      <c r="B16" s="42" t="str">
        <f>'Data Entry'!D31</f>
        <v>Oxford A</v>
      </c>
      <c r="C16" s="42">
        <f ca="1" t="shared" si="0"/>
        <v>0.19550963499880503</v>
      </c>
      <c r="D16" s="42"/>
      <c r="E16" s="42"/>
      <c r="F16" s="42"/>
      <c r="G16" s="66"/>
      <c r="H16" s="42"/>
      <c r="I16" s="42"/>
      <c r="J16" s="42"/>
      <c r="K16" s="42"/>
      <c r="L16" s="42"/>
      <c r="M16" s="42"/>
      <c r="N16" s="42"/>
      <c r="O16" s="42"/>
      <c r="P16" s="42">
        <v>16</v>
      </c>
      <c r="Q16" s="42">
        <f>H$5</f>
        <v>603</v>
      </c>
      <c r="R16" s="42">
        <f t="shared" si="5"/>
        <v>603</v>
      </c>
      <c r="S16" s="42">
        <f t="shared" si="5"/>
        <v>606</v>
      </c>
      <c r="T16" s="42">
        <f t="shared" si="5"/>
        <v>607</v>
      </c>
      <c r="U16" s="42">
        <f t="shared" si="5"/>
        <v>606</v>
      </c>
      <c r="V16" s="66" t="s">
        <v>39</v>
      </c>
    </row>
    <row r="17" spans="1:22" ht="12.75">
      <c r="A17" s="42">
        <v>17</v>
      </c>
      <c r="B17" s="42" t="str">
        <f>'Data Entry'!D40</f>
        <v>Lois &amp; Clark</v>
      </c>
      <c r="C17" s="42">
        <f ca="1" t="shared" si="0"/>
        <v>0.5288029295500483</v>
      </c>
      <c r="D17" s="42"/>
      <c r="E17" s="42"/>
      <c r="F17" s="42"/>
      <c r="G17" s="66"/>
      <c r="H17" s="42"/>
      <c r="I17" s="42"/>
      <c r="J17" s="42"/>
      <c r="K17" s="42"/>
      <c r="L17" s="42"/>
      <c r="M17" s="42"/>
      <c r="N17" s="42"/>
      <c r="O17" s="42"/>
      <c r="P17" s="42">
        <v>17</v>
      </c>
      <c r="Q17" s="42">
        <f>H$6</f>
        <v>606</v>
      </c>
      <c r="R17" s="42">
        <f aca="true" t="shared" si="6" ref="R17:U20">I$6</f>
        <v>707</v>
      </c>
      <c r="S17" s="42">
        <f t="shared" si="6"/>
        <v>507</v>
      </c>
      <c r="T17" s="42">
        <f t="shared" si="6"/>
        <v>608</v>
      </c>
      <c r="U17" s="42">
        <f t="shared" si="6"/>
        <v>607</v>
      </c>
      <c r="V17" s="66" t="s">
        <v>37</v>
      </c>
    </row>
    <row r="18" spans="1:22" ht="12.75">
      <c r="A18" s="42">
        <v>18</v>
      </c>
      <c r="B18" s="42" t="str">
        <f>'Data Entry'!D19</f>
        <v>The Doctors</v>
      </c>
      <c r="C18" s="42">
        <f ca="1" t="shared" si="0"/>
        <v>0.9845937773562734</v>
      </c>
      <c r="D18" s="42"/>
      <c r="E18" s="42"/>
      <c r="F18" s="42"/>
      <c r="G18" s="66"/>
      <c r="H18" s="42"/>
      <c r="I18" s="42"/>
      <c r="J18" s="42"/>
      <c r="K18" s="42"/>
      <c r="L18" s="42"/>
      <c r="M18" s="42"/>
      <c r="N18" s="42"/>
      <c r="O18" s="42"/>
      <c r="P18" s="42">
        <v>18</v>
      </c>
      <c r="Q18" s="42">
        <f>H$6</f>
        <v>606</v>
      </c>
      <c r="R18" s="42">
        <f t="shared" si="6"/>
        <v>707</v>
      </c>
      <c r="S18" s="42">
        <f t="shared" si="6"/>
        <v>507</v>
      </c>
      <c r="T18" s="42">
        <f t="shared" si="6"/>
        <v>608</v>
      </c>
      <c r="U18" s="42">
        <f t="shared" si="6"/>
        <v>607</v>
      </c>
      <c r="V18" s="66" t="s">
        <v>40</v>
      </c>
    </row>
    <row r="19" spans="1:22" ht="12.75">
      <c r="A19" s="42">
        <v>19</v>
      </c>
      <c r="B19" s="42" t="str">
        <f>'Data Entry'!D29</f>
        <v>Where's the debate? Owayo?</v>
      </c>
      <c r="C19" s="42">
        <f ca="1" t="shared" si="0"/>
        <v>0.04834836391467512</v>
      </c>
      <c r="D19" s="42"/>
      <c r="E19" s="42"/>
      <c r="F19" s="42"/>
      <c r="G19" s="66"/>
      <c r="H19" s="42"/>
      <c r="I19" s="42"/>
      <c r="J19" s="42"/>
      <c r="K19" s="42"/>
      <c r="L19" s="42"/>
      <c r="M19" s="42"/>
      <c r="N19" s="42"/>
      <c r="O19" s="42"/>
      <c r="P19" s="42">
        <v>19</v>
      </c>
      <c r="Q19" s="42">
        <f>H$6</f>
        <v>606</v>
      </c>
      <c r="R19" s="42">
        <f t="shared" si="6"/>
        <v>707</v>
      </c>
      <c r="S19" s="42">
        <f t="shared" si="6"/>
        <v>507</v>
      </c>
      <c r="T19" s="42">
        <f t="shared" si="6"/>
        <v>608</v>
      </c>
      <c r="U19" s="42">
        <f t="shared" si="6"/>
        <v>607</v>
      </c>
      <c r="V19" s="66" t="s">
        <v>38</v>
      </c>
    </row>
    <row r="20" spans="1:22" ht="12.75">
      <c r="A20" s="42">
        <v>20</v>
      </c>
      <c r="B20" s="42" t="str">
        <f>'Data Entry'!D26</f>
        <v>Rebuts</v>
      </c>
      <c r="C20" s="42">
        <f ca="1" t="shared" si="0"/>
        <v>0.8212504375621137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>
        <v>20</v>
      </c>
      <c r="Q20" s="42">
        <f>H$6</f>
        <v>606</v>
      </c>
      <c r="R20" s="42">
        <f t="shared" si="6"/>
        <v>707</v>
      </c>
      <c r="S20" s="42">
        <f t="shared" si="6"/>
        <v>507</v>
      </c>
      <c r="T20" s="42">
        <f t="shared" si="6"/>
        <v>608</v>
      </c>
      <c r="U20" s="42">
        <f t="shared" si="6"/>
        <v>607</v>
      </c>
      <c r="V20" s="66" t="s">
        <v>39</v>
      </c>
    </row>
    <row r="21" spans="1:22" ht="12.75">
      <c r="A21" s="42">
        <v>21</v>
      </c>
      <c r="B21" s="42" t="str">
        <f>'Data Entry'!D35</f>
        <v>Purple Dice</v>
      </c>
      <c r="C21" s="42">
        <f ca="1" t="shared" si="0"/>
        <v>0.31145232326416417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>
        <v>21</v>
      </c>
      <c r="Q21" s="42">
        <f>H$7</f>
        <v>602</v>
      </c>
      <c r="R21" s="42">
        <f aca="true" t="shared" si="7" ref="R21:U24">I$7</f>
        <v>606</v>
      </c>
      <c r="S21" s="42">
        <f t="shared" si="7"/>
        <v>503</v>
      </c>
      <c r="T21" s="42">
        <f t="shared" si="7"/>
        <v>503</v>
      </c>
      <c r="U21" s="42">
        <f t="shared" si="7"/>
        <v>702</v>
      </c>
      <c r="V21" s="66" t="s">
        <v>37</v>
      </c>
    </row>
    <row r="22" spans="1:22" ht="12.75">
      <c r="A22" s="42">
        <v>22</v>
      </c>
      <c r="B22" s="42" t="str">
        <f>'Data Entry'!D9</f>
        <v>The Sequel</v>
      </c>
      <c r="C22" s="42">
        <f ca="1" t="shared" si="0"/>
        <v>0.42691810238790406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>
        <v>22</v>
      </c>
      <c r="Q22" s="42">
        <f>H$7</f>
        <v>602</v>
      </c>
      <c r="R22" s="42">
        <f t="shared" si="7"/>
        <v>606</v>
      </c>
      <c r="S22" s="42">
        <f t="shared" si="7"/>
        <v>503</v>
      </c>
      <c r="T22" s="42">
        <f t="shared" si="7"/>
        <v>503</v>
      </c>
      <c r="U22" s="42">
        <f t="shared" si="7"/>
        <v>702</v>
      </c>
      <c r="V22" s="66" t="s">
        <v>40</v>
      </c>
    </row>
    <row r="23" spans="1:22" ht="12.75">
      <c r="A23" s="42">
        <v>23</v>
      </c>
      <c r="B23" s="42" t="str">
        <f>'Data Entry'!D17</f>
        <v>Doom</v>
      </c>
      <c r="C23" s="42">
        <f ca="1" t="shared" si="0"/>
        <v>0.9689543206574358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>
        <v>23</v>
      </c>
      <c r="Q23" s="42">
        <f>H$7</f>
        <v>602</v>
      </c>
      <c r="R23" s="42">
        <f t="shared" si="7"/>
        <v>606</v>
      </c>
      <c r="S23" s="42">
        <f t="shared" si="7"/>
        <v>503</v>
      </c>
      <c r="T23" s="42">
        <f t="shared" si="7"/>
        <v>503</v>
      </c>
      <c r="U23" s="42">
        <f t="shared" si="7"/>
        <v>702</v>
      </c>
      <c r="V23" s="66" t="s">
        <v>38</v>
      </c>
    </row>
    <row r="24" spans="1:22" ht="12.75">
      <c r="A24" s="42">
        <v>24</v>
      </c>
      <c r="B24" s="42" t="str">
        <f>'Data Entry'!D39</f>
        <v>Lady and the Tramp</v>
      </c>
      <c r="C24" s="42">
        <f ca="1" t="shared" si="0"/>
        <v>0.5186166613003496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>
        <v>24</v>
      </c>
      <c r="Q24" s="42">
        <f>H$7</f>
        <v>602</v>
      </c>
      <c r="R24" s="42">
        <f t="shared" si="7"/>
        <v>606</v>
      </c>
      <c r="S24" s="42">
        <f t="shared" si="7"/>
        <v>503</v>
      </c>
      <c r="T24" s="42">
        <f t="shared" si="7"/>
        <v>503</v>
      </c>
      <c r="U24" s="42">
        <f t="shared" si="7"/>
        <v>702</v>
      </c>
      <c r="V24" s="66" t="s">
        <v>39</v>
      </c>
    </row>
    <row r="25" spans="1:22" ht="12.75">
      <c r="A25" s="42">
        <v>25</v>
      </c>
      <c r="B25" s="42" t="str">
        <f>'Data Entry'!D16</f>
        <v>Vodka Martini</v>
      </c>
      <c r="C25" s="42">
        <f ca="1" t="shared" si="0"/>
        <v>0.7118742975185368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>
        <v>25</v>
      </c>
      <c r="Q25" s="42">
        <f>H$8</f>
        <v>706</v>
      </c>
      <c r="R25" s="42">
        <f aca="true" t="shared" si="8" ref="R25:U28">I$8</f>
        <v>617</v>
      </c>
      <c r="S25" s="42">
        <f t="shared" si="8"/>
        <v>603</v>
      </c>
      <c r="T25" s="42">
        <f t="shared" si="8"/>
        <v>606</v>
      </c>
      <c r="U25" s="42">
        <f t="shared" si="8"/>
        <v>602</v>
      </c>
      <c r="V25" s="66" t="s">
        <v>37</v>
      </c>
    </row>
    <row r="26" spans="1:22" ht="12.75">
      <c r="A26" s="42">
        <v>26</v>
      </c>
      <c r="B26" s="42" t="str">
        <f>'Data Entry'!D22</f>
        <v>Shadow</v>
      </c>
      <c r="C26" s="42">
        <f ca="1" t="shared" si="0"/>
        <v>0.48410884028421286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>
        <v>26</v>
      </c>
      <c r="Q26" s="42">
        <f>H$8</f>
        <v>706</v>
      </c>
      <c r="R26" s="42">
        <f t="shared" si="8"/>
        <v>617</v>
      </c>
      <c r="S26" s="42">
        <f t="shared" si="8"/>
        <v>603</v>
      </c>
      <c r="T26" s="42">
        <f t="shared" si="8"/>
        <v>606</v>
      </c>
      <c r="U26" s="42">
        <f t="shared" si="8"/>
        <v>602</v>
      </c>
      <c r="V26" s="66" t="s">
        <v>40</v>
      </c>
    </row>
    <row r="27" spans="1:22" ht="12.75">
      <c r="A27" s="42">
        <v>27</v>
      </c>
      <c r="B27" s="42" t="str">
        <f>'Data Entry'!D20</f>
        <v>Phranja</v>
      </c>
      <c r="C27" s="42">
        <f ca="1" t="shared" si="0"/>
        <v>0.8147047745751337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>
        <v>27</v>
      </c>
      <c r="Q27" s="42">
        <f>H$8</f>
        <v>706</v>
      </c>
      <c r="R27" s="42">
        <f t="shared" si="8"/>
        <v>617</v>
      </c>
      <c r="S27" s="42">
        <f t="shared" si="8"/>
        <v>603</v>
      </c>
      <c r="T27" s="42">
        <f t="shared" si="8"/>
        <v>606</v>
      </c>
      <c r="U27" s="42">
        <f t="shared" si="8"/>
        <v>602</v>
      </c>
      <c r="V27" s="66" t="s">
        <v>38</v>
      </c>
    </row>
    <row r="28" spans="1:22" ht="12.75">
      <c r="A28" s="42">
        <v>28</v>
      </c>
      <c r="B28" s="42" t="str">
        <f>'Data Entry'!D23</f>
        <v>Casus Belli</v>
      </c>
      <c r="C28" s="42">
        <f ca="1" t="shared" si="0"/>
        <v>0.3072976846278437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>
        <v>28</v>
      </c>
      <c r="Q28" s="42">
        <f>H$8</f>
        <v>706</v>
      </c>
      <c r="R28" s="42">
        <f t="shared" si="8"/>
        <v>617</v>
      </c>
      <c r="S28" s="42">
        <f t="shared" si="8"/>
        <v>603</v>
      </c>
      <c r="T28" s="42">
        <f t="shared" si="8"/>
        <v>606</v>
      </c>
      <c r="U28" s="42">
        <f t="shared" si="8"/>
        <v>602</v>
      </c>
      <c r="V28" s="66" t="s">
        <v>39</v>
      </c>
    </row>
    <row r="29" spans="1:22" ht="12.75">
      <c r="A29" s="42">
        <v>29</v>
      </c>
      <c r="B29" s="42" t="str">
        <f>'Data Entry'!D5</f>
        <v>Lil' Bit More</v>
      </c>
      <c r="C29" s="42">
        <f ca="1" t="shared" si="0"/>
        <v>0.5307238484933083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>
        <v>29</v>
      </c>
      <c r="Q29" s="42">
        <f>H$9</f>
        <v>501</v>
      </c>
      <c r="R29" s="42">
        <f aca="true" t="shared" si="9" ref="R29:U32">I$9</f>
        <v>607</v>
      </c>
      <c r="S29" s="42">
        <f t="shared" si="9"/>
        <v>707</v>
      </c>
      <c r="T29" s="42">
        <f t="shared" si="9"/>
        <v>702</v>
      </c>
      <c r="U29" s="42">
        <f t="shared" si="9"/>
        <v>617</v>
      </c>
      <c r="V29" s="66" t="s">
        <v>37</v>
      </c>
    </row>
    <row r="30" spans="1:22" ht="12.75">
      <c r="A30" s="42">
        <v>30</v>
      </c>
      <c r="B30" s="42" t="str">
        <f>'Data Entry'!D37</f>
        <v>Cadbury's</v>
      </c>
      <c r="C30" s="42">
        <f ca="1" t="shared" si="0"/>
        <v>0.8868998244142903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>
        <v>30</v>
      </c>
      <c r="Q30" s="42">
        <f>H$9</f>
        <v>501</v>
      </c>
      <c r="R30" s="42">
        <f t="shared" si="9"/>
        <v>607</v>
      </c>
      <c r="S30" s="42">
        <f t="shared" si="9"/>
        <v>707</v>
      </c>
      <c r="T30" s="42">
        <f t="shared" si="9"/>
        <v>702</v>
      </c>
      <c r="U30" s="42">
        <f t="shared" si="9"/>
        <v>617</v>
      </c>
      <c r="V30" s="66" t="s">
        <v>40</v>
      </c>
    </row>
    <row r="31" spans="1:22" ht="12.75">
      <c r="A31" s="42">
        <v>31</v>
      </c>
      <c r="B31" s="42" t="str">
        <f>'Data Entry'!D7</f>
        <v>Cyril 'n Methodius</v>
      </c>
      <c r="C31" s="42">
        <f ca="1" t="shared" si="0"/>
        <v>0.03237516505382276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>
        <v>31</v>
      </c>
      <c r="Q31" s="42">
        <f>H$9</f>
        <v>501</v>
      </c>
      <c r="R31" s="42">
        <f t="shared" si="9"/>
        <v>607</v>
      </c>
      <c r="S31" s="42">
        <f t="shared" si="9"/>
        <v>707</v>
      </c>
      <c r="T31" s="42">
        <f t="shared" si="9"/>
        <v>702</v>
      </c>
      <c r="U31" s="42">
        <f t="shared" si="9"/>
        <v>617</v>
      </c>
      <c r="V31" s="66" t="s">
        <v>38</v>
      </c>
    </row>
    <row r="32" spans="1:22" ht="12.75">
      <c r="A32" s="42">
        <v>32</v>
      </c>
      <c r="B32" s="42" t="str">
        <f>'Data Entry'!D13</f>
        <v>Batman and Robin</v>
      </c>
      <c r="C32" s="42">
        <f ca="1" t="shared" si="0"/>
        <v>0.6442474312544997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>
        <v>32</v>
      </c>
      <c r="Q32" s="42">
        <f>H$9</f>
        <v>501</v>
      </c>
      <c r="R32" s="42">
        <f t="shared" si="9"/>
        <v>607</v>
      </c>
      <c r="S32" s="42">
        <f t="shared" si="9"/>
        <v>707</v>
      </c>
      <c r="T32" s="42">
        <f t="shared" si="9"/>
        <v>702</v>
      </c>
      <c r="U32" s="42">
        <f t="shared" si="9"/>
        <v>617</v>
      </c>
      <c r="V32" s="66" t="s">
        <v>39</v>
      </c>
    </row>
    <row r="33" spans="1:22" ht="12.75">
      <c r="A33" s="42">
        <v>33</v>
      </c>
      <c r="B33" s="42" t="str">
        <f>'Data Entry'!D34</f>
        <v>Tabs and Queens</v>
      </c>
      <c r="C33" s="42">
        <f ca="1" t="shared" si="0"/>
        <v>0.07793543529358526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>
        <v>33</v>
      </c>
      <c r="Q33" s="42">
        <f>H$10</f>
        <v>702</v>
      </c>
      <c r="R33" s="42">
        <f aca="true" t="shared" si="10" ref="R33:U36">I$10</f>
        <v>602</v>
      </c>
      <c r="S33" s="42">
        <f t="shared" si="10"/>
        <v>607</v>
      </c>
      <c r="T33" s="42">
        <f t="shared" si="10"/>
        <v>602</v>
      </c>
      <c r="U33" s="42">
        <f t="shared" si="10"/>
        <v>608</v>
      </c>
      <c r="V33" s="66" t="s">
        <v>37</v>
      </c>
    </row>
    <row r="34" spans="1:22" ht="12.75">
      <c r="A34" s="42">
        <v>34</v>
      </c>
      <c r="B34" s="42" t="str">
        <f>'Data Entry'!D25</f>
        <v>Inside Joke</v>
      </c>
      <c r="C34" s="42">
        <f ca="1" t="shared" si="0"/>
        <v>0.23910139969682742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>
        <v>34</v>
      </c>
      <c r="Q34" s="42">
        <f>H$10</f>
        <v>702</v>
      </c>
      <c r="R34" s="42">
        <f t="shared" si="10"/>
        <v>602</v>
      </c>
      <c r="S34" s="42">
        <f t="shared" si="10"/>
        <v>607</v>
      </c>
      <c r="T34" s="42">
        <f t="shared" si="10"/>
        <v>602</v>
      </c>
      <c r="U34" s="42">
        <f t="shared" si="10"/>
        <v>608</v>
      </c>
      <c r="V34" s="66" t="s">
        <v>40</v>
      </c>
    </row>
    <row r="35" spans="1:22" ht="12.75">
      <c r="A35" s="42">
        <v>35</v>
      </c>
      <c r="B35" s="42" t="str">
        <f>'Data Entry'!D14</f>
        <v>Dummy 1</v>
      </c>
      <c r="C35" s="42">
        <f ca="1" t="shared" si="0"/>
        <v>0.9740105516058097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>
        <v>35</v>
      </c>
      <c r="Q35" s="42">
        <f>H$10</f>
        <v>702</v>
      </c>
      <c r="R35" s="42">
        <f t="shared" si="10"/>
        <v>602</v>
      </c>
      <c r="S35" s="42">
        <f t="shared" si="10"/>
        <v>607</v>
      </c>
      <c r="T35" s="42">
        <f t="shared" si="10"/>
        <v>602</v>
      </c>
      <c r="U35" s="42">
        <f t="shared" si="10"/>
        <v>608</v>
      </c>
      <c r="V35" s="66" t="s">
        <v>38</v>
      </c>
    </row>
    <row r="36" spans="1:22" ht="12.75">
      <c r="A36" s="42">
        <v>36</v>
      </c>
      <c r="B36" s="42" t="str">
        <f>'Data Entry'!D11</f>
        <v>Silence is Golden</v>
      </c>
      <c r="C36" s="42">
        <f ca="1" t="shared" si="0"/>
        <v>0.4545025727447616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>
        <v>36</v>
      </c>
      <c r="Q36" s="42">
        <f>H$10</f>
        <v>702</v>
      </c>
      <c r="R36" s="42">
        <f t="shared" si="10"/>
        <v>602</v>
      </c>
      <c r="S36" s="42">
        <f t="shared" si="10"/>
        <v>607</v>
      </c>
      <c r="T36" s="42">
        <f t="shared" si="10"/>
        <v>602</v>
      </c>
      <c r="U36" s="42">
        <f t="shared" si="10"/>
        <v>608</v>
      </c>
      <c r="V36" s="66" t="s">
        <v>39</v>
      </c>
    </row>
    <row r="37" spans="1:22" ht="12.75">
      <c r="A37" s="42">
        <v>37</v>
      </c>
      <c r="B37" s="42">
        <f>'Data Entry'!D45</f>
        <v>0</v>
      </c>
      <c r="C37" s="42">
        <f aca="true" ca="1" t="shared" si="11" ref="C37:C52">RAND()</f>
        <v>0.5443695708570484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37</v>
      </c>
      <c r="Q37" s="42">
        <f>H$11</f>
        <v>617</v>
      </c>
      <c r="R37" s="42">
        <f aca="true" t="shared" si="12" ref="R37:U40">I$11</f>
        <v>608</v>
      </c>
      <c r="S37" s="42">
        <f t="shared" si="12"/>
        <v>702</v>
      </c>
      <c r="T37" s="42">
        <f t="shared" si="12"/>
        <v>603</v>
      </c>
      <c r="U37" s="42">
        <f t="shared" si="12"/>
        <v>507</v>
      </c>
      <c r="V37" s="66" t="s">
        <v>37</v>
      </c>
    </row>
    <row r="38" spans="1:22" ht="12.75">
      <c r="A38" s="42">
        <v>38</v>
      </c>
      <c r="B38" s="42">
        <f>'Data Entry'!D46</f>
        <v>0</v>
      </c>
      <c r="C38" s="42">
        <f ca="1" t="shared" si="11"/>
        <v>0.5169721455133562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>
        <v>38</v>
      </c>
      <c r="Q38" s="42">
        <f>H$11</f>
        <v>617</v>
      </c>
      <c r="R38" s="42">
        <f t="shared" si="12"/>
        <v>608</v>
      </c>
      <c r="S38" s="42">
        <f t="shared" si="12"/>
        <v>702</v>
      </c>
      <c r="T38" s="42">
        <f t="shared" si="12"/>
        <v>603</v>
      </c>
      <c r="U38" s="42">
        <f t="shared" si="12"/>
        <v>507</v>
      </c>
      <c r="V38" s="66" t="s">
        <v>40</v>
      </c>
    </row>
    <row r="39" spans="1:22" ht="12.75">
      <c r="A39" s="42">
        <v>39</v>
      </c>
      <c r="B39" s="42">
        <f>'Data Entry'!D47</f>
        <v>0</v>
      </c>
      <c r="C39" s="42">
        <f ca="1" t="shared" si="11"/>
        <v>0.07139864723079103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>
        <v>39</v>
      </c>
      <c r="Q39" s="42">
        <f>H$11</f>
        <v>617</v>
      </c>
      <c r="R39" s="42">
        <f t="shared" si="12"/>
        <v>608</v>
      </c>
      <c r="S39" s="42">
        <f t="shared" si="12"/>
        <v>702</v>
      </c>
      <c r="T39" s="42">
        <f t="shared" si="12"/>
        <v>603</v>
      </c>
      <c r="U39" s="42">
        <f t="shared" si="12"/>
        <v>507</v>
      </c>
      <c r="V39" s="66" t="s">
        <v>38</v>
      </c>
    </row>
    <row r="40" spans="1:22" ht="12.75">
      <c r="A40" s="42">
        <v>40</v>
      </c>
      <c r="B40" s="42">
        <f>'Data Entry'!D48</f>
        <v>0</v>
      </c>
      <c r="C40" s="42">
        <f ca="1" t="shared" si="11"/>
        <v>0.4174414535987518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>
        <v>40</v>
      </c>
      <c r="Q40" s="42">
        <f>H$11</f>
        <v>617</v>
      </c>
      <c r="R40" s="42">
        <f t="shared" si="12"/>
        <v>608</v>
      </c>
      <c r="S40" s="42">
        <f t="shared" si="12"/>
        <v>702</v>
      </c>
      <c r="T40" s="42">
        <f t="shared" si="12"/>
        <v>603</v>
      </c>
      <c r="U40" s="42">
        <f t="shared" si="12"/>
        <v>507</v>
      </c>
      <c r="V40" s="66" t="s">
        <v>39</v>
      </c>
    </row>
    <row r="41" spans="1:22" ht="12.75">
      <c r="A41" s="42">
        <v>41</v>
      </c>
      <c r="B41" s="42">
        <f>'Data Entry'!D49</f>
        <v>0</v>
      </c>
      <c r="C41" s="42">
        <f ca="1" t="shared" si="11"/>
        <v>0.8814642166426261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>
        <v>41</v>
      </c>
      <c r="Q41" s="42">
        <f>H$12</f>
        <v>707</v>
      </c>
      <c r="R41" s="42">
        <f aca="true" t="shared" si="13" ref="R41:U44">I$12</f>
        <v>706</v>
      </c>
      <c r="S41" s="42">
        <f t="shared" si="13"/>
        <v>706</v>
      </c>
      <c r="T41" s="42">
        <f t="shared" si="13"/>
        <v>706</v>
      </c>
      <c r="U41" s="42">
        <f t="shared" si="13"/>
        <v>706</v>
      </c>
      <c r="V41" s="66" t="s">
        <v>37</v>
      </c>
    </row>
    <row r="42" spans="1:22" ht="12.75">
      <c r="A42" s="42">
        <v>42</v>
      </c>
      <c r="B42" s="42">
        <f>'Data Entry'!D50</f>
        <v>0</v>
      </c>
      <c r="C42" s="42">
        <f ca="1" t="shared" si="11"/>
        <v>0.4648823870723513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>
        <v>42</v>
      </c>
      <c r="Q42" s="42">
        <f>H$12</f>
        <v>707</v>
      </c>
      <c r="R42" s="42">
        <f t="shared" si="13"/>
        <v>706</v>
      </c>
      <c r="S42" s="42">
        <f t="shared" si="13"/>
        <v>706</v>
      </c>
      <c r="T42" s="42">
        <f t="shared" si="13"/>
        <v>706</v>
      </c>
      <c r="U42" s="42">
        <f t="shared" si="13"/>
        <v>706</v>
      </c>
      <c r="V42" s="66" t="s">
        <v>40</v>
      </c>
    </row>
    <row r="43" spans="1:22" ht="12.75">
      <c r="A43" s="42">
        <v>43</v>
      </c>
      <c r="B43" s="42">
        <f>'Data Entry'!D51</f>
        <v>0</v>
      </c>
      <c r="C43" s="42">
        <f ca="1" t="shared" si="11"/>
        <v>0.04060900602434109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43</v>
      </c>
      <c r="Q43" s="42">
        <f>H$12</f>
        <v>707</v>
      </c>
      <c r="R43" s="42">
        <f t="shared" si="13"/>
        <v>706</v>
      </c>
      <c r="S43" s="42">
        <f t="shared" si="13"/>
        <v>706</v>
      </c>
      <c r="T43" s="42">
        <f t="shared" si="13"/>
        <v>706</v>
      </c>
      <c r="U43" s="42">
        <f t="shared" si="13"/>
        <v>706</v>
      </c>
      <c r="V43" s="66" t="s">
        <v>38</v>
      </c>
    </row>
    <row r="44" spans="1:22" ht="12.75">
      <c r="A44" s="42">
        <v>44</v>
      </c>
      <c r="B44" s="42">
        <f>'Data Entry'!D52</f>
        <v>0</v>
      </c>
      <c r="C44" s="42">
        <f ca="1" t="shared" si="11"/>
        <v>0.9126031537342851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>
        <v>44</v>
      </c>
      <c r="Q44" s="42">
        <f>H$12</f>
        <v>707</v>
      </c>
      <c r="R44" s="42">
        <f t="shared" si="13"/>
        <v>706</v>
      </c>
      <c r="S44" s="42">
        <f t="shared" si="13"/>
        <v>706</v>
      </c>
      <c r="T44" s="42">
        <f t="shared" si="13"/>
        <v>706</v>
      </c>
      <c r="U44" s="42">
        <f t="shared" si="13"/>
        <v>706</v>
      </c>
      <c r="V44" s="66" t="s">
        <v>39</v>
      </c>
    </row>
    <row r="45" spans="1:22" ht="12.75">
      <c r="A45" s="42">
        <v>45</v>
      </c>
      <c r="B45" s="42">
        <f>'Data Entry'!D53</f>
        <v>0</v>
      </c>
      <c r="C45" s="42">
        <f ca="1" t="shared" si="11"/>
        <v>0.3117101766770709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>
        <v>45</v>
      </c>
      <c r="Q45" s="42">
        <f>H$13</f>
        <v>503</v>
      </c>
      <c r="R45" s="42">
        <f aca="true" t="shared" si="14" ref="R45:U48">I$13</f>
        <v>503</v>
      </c>
      <c r="S45" s="42">
        <f t="shared" si="14"/>
        <v>501</v>
      </c>
      <c r="T45" s="42">
        <f t="shared" si="14"/>
        <v>501</v>
      </c>
      <c r="U45" s="42">
        <f t="shared" si="14"/>
        <v>501</v>
      </c>
      <c r="V45" s="66" t="s">
        <v>37</v>
      </c>
    </row>
    <row r="46" spans="1:22" ht="12.75">
      <c r="A46" s="42">
        <v>46</v>
      </c>
      <c r="B46" s="42">
        <f>'Data Entry'!D54</f>
        <v>0</v>
      </c>
      <c r="C46" s="42">
        <f ca="1" t="shared" si="11"/>
        <v>0.8810939263034703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>
        <v>46</v>
      </c>
      <c r="Q46" s="42">
        <f>H$13</f>
        <v>503</v>
      </c>
      <c r="R46" s="42">
        <f t="shared" si="14"/>
        <v>503</v>
      </c>
      <c r="S46" s="42">
        <f t="shared" si="14"/>
        <v>501</v>
      </c>
      <c r="T46" s="42">
        <f t="shared" si="14"/>
        <v>501</v>
      </c>
      <c r="U46" s="42">
        <f t="shared" si="14"/>
        <v>501</v>
      </c>
      <c r="V46" s="66" t="s">
        <v>40</v>
      </c>
    </row>
    <row r="47" spans="1:22" ht="12.75">
      <c r="A47" s="42">
        <v>47</v>
      </c>
      <c r="B47" s="42">
        <f>'Data Entry'!D55</f>
        <v>0</v>
      </c>
      <c r="C47" s="42">
        <f ca="1" t="shared" si="11"/>
        <v>0.8514004050274488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>
        <v>47</v>
      </c>
      <c r="Q47" s="42">
        <f>H$13</f>
        <v>503</v>
      </c>
      <c r="R47" s="42">
        <f t="shared" si="14"/>
        <v>503</v>
      </c>
      <c r="S47" s="42">
        <f t="shared" si="14"/>
        <v>501</v>
      </c>
      <c r="T47" s="42">
        <f t="shared" si="14"/>
        <v>501</v>
      </c>
      <c r="U47" s="42">
        <f t="shared" si="14"/>
        <v>501</v>
      </c>
      <c r="V47" s="66" t="s">
        <v>38</v>
      </c>
    </row>
    <row r="48" spans="1:22" ht="12.75">
      <c r="A48" s="42">
        <v>48</v>
      </c>
      <c r="B48" s="42">
        <f>'Data Entry'!D56</f>
        <v>0</v>
      </c>
      <c r="C48" s="42">
        <f ca="1" t="shared" si="11"/>
        <v>0.16782299359335645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>
        <v>48</v>
      </c>
      <c r="Q48" s="42">
        <f>H$13</f>
        <v>503</v>
      </c>
      <c r="R48" s="42">
        <f t="shared" si="14"/>
        <v>503</v>
      </c>
      <c r="S48" s="42">
        <f t="shared" si="14"/>
        <v>501</v>
      </c>
      <c r="T48" s="42">
        <f t="shared" si="14"/>
        <v>501</v>
      </c>
      <c r="U48" s="42">
        <f t="shared" si="14"/>
        <v>501</v>
      </c>
      <c r="V48" s="66" t="s">
        <v>39</v>
      </c>
    </row>
    <row r="49" spans="1:22" ht="12.75">
      <c r="A49" s="42">
        <v>49</v>
      </c>
      <c r="B49" s="42">
        <f>'Data Entry'!D57</f>
        <v>0</v>
      </c>
      <c r="C49" s="42">
        <f ca="1" t="shared" si="11"/>
        <v>0.4956753665003255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>
        <v>49</v>
      </c>
      <c r="Q49" s="42" t="str">
        <f>H$14</f>
        <v>xxx</v>
      </c>
      <c r="R49" s="42" t="str">
        <f aca="true" t="shared" si="15" ref="R49:U52">I$14</f>
        <v>xxx</v>
      </c>
      <c r="S49" s="42" t="str">
        <f t="shared" si="15"/>
        <v>xxx</v>
      </c>
      <c r="T49" s="42" t="str">
        <f t="shared" si="15"/>
        <v>xxx</v>
      </c>
      <c r="U49" s="42" t="str">
        <f t="shared" si="15"/>
        <v>xxx</v>
      </c>
      <c r="V49" s="66" t="s">
        <v>37</v>
      </c>
    </row>
    <row r="50" spans="1:22" ht="12.75">
      <c r="A50" s="42">
        <v>50</v>
      </c>
      <c r="B50" s="42">
        <f>'Data Entry'!D58</f>
        <v>0</v>
      </c>
      <c r="C50" s="42">
        <f ca="1" t="shared" si="11"/>
        <v>0.03570615387604548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>
        <v>50</v>
      </c>
      <c r="Q50" s="42" t="str">
        <f>H$14</f>
        <v>xxx</v>
      </c>
      <c r="R50" s="42" t="str">
        <f t="shared" si="15"/>
        <v>xxx</v>
      </c>
      <c r="S50" s="42" t="str">
        <f t="shared" si="15"/>
        <v>xxx</v>
      </c>
      <c r="T50" s="42" t="str">
        <f t="shared" si="15"/>
        <v>xxx</v>
      </c>
      <c r="U50" s="42" t="str">
        <f t="shared" si="15"/>
        <v>xxx</v>
      </c>
      <c r="V50" s="66" t="s">
        <v>40</v>
      </c>
    </row>
    <row r="51" spans="1:22" ht="12.75">
      <c r="A51" s="42">
        <v>51</v>
      </c>
      <c r="B51" s="42">
        <f>'Data Entry'!D59</f>
        <v>0</v>
      </c>
      <c r="C51" s="42">
        <f ca="1" t="shared" si="11"/>
        <v>0.9068144159610911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>
        <v>51</v>
      </c>
      <c r="Q51" s="42" t="str">
        <f>H$14</f>
        <v>xxx</v>
      </c>
      <c r="R51" s="42" t="str">
        <f t="shared" si="15"/>
        <v>xxx</v>
      </c>
      <c r="S51" s="42" t="str">
        <f t="shared" si="15"/>
        <v>xxx</v>
      </c>
      <c r="T51" s="42" t="str">
        <f t="shared" si="15"/>
        <v>xxx</v>
      </c>
      <c r="U51" s="42" t="str">
        <f t="shared" si="15"/>
        <v>xxx</v>
      </c>
      <c r="V51" s="66" t="s">
        <v>38</v>
      </c>
    </row>
    <row r="52" spans="1:22" ht="12.75">
      <c r="A52" s="42">
        <v>52</v>
      </c>
      <c r="B52" s="42">
        <f>'Data Entry'!D60</f>
        <v>0</v>
      </c>
      <c r="C52" s="42">
        <f ca="1" t="shared" si="11"/>
        <v>0.43477722638158234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>
        <v>52</v>
      </c>
      <c r="Q52" s="42" t="str">
        <f>H$14</f>
        <v>xxx</v>
      </c>
      <c r="R52" s="42" t="str">
        <f t="shared" si="15"/>
        <v>xxx</v>
      </c>
      <c r="S52" s="42" t="str">
        <f t="shared" si="15"/>
        <v>xxx</v>
      </c>
      <c r="T52" s="42" t="str">
        <f t="shared" si="15"/>
        <v>xxx</v>
      </c>
      <c r="U52" s="42" t="str">
        <f t="shared" si="15"/>
        <v>xxx</v>
      </c>
      <c r="V52" s="66" t="s">
        <v>39</v>
      </c>
    </row>
    <row r="53" spans="1:22" ht="12.75">
      <c r="A53" s="42">
        <v>53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>
        <v>53</v>
      </c>
      <c r="Q53" s="42" t="str">
        <f>H$15</f>
        <v>xxx</v>
      </c>
      <c r="R53" s="42" t="str">
        <f aca="true" t="shared" si="16" ref="R53:U56">I$15</f>
        <v>xxx</v>
      </c>
      <c r="S53" s="42" t="str">
        <f t="shared" si="16"/>
        <v>xxx</v>
      </c>
      <c r="T53" s="42" t="str">
        <f t="shared" si="16"/>
        <v>xxx</v>
      </c>
      <c r="U53" s="42" t="str">
        <f t="shared" si="16"/>
        <v>xxx</v>
      </c>
      <c r="V53" s="66" t="s">
        <v>37</v>
      </c>
    </row>
    <row r="54" spans="1:22" ht="12.75">
      <c r="A54" s="42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>
        <v>54</v>
      </c>
      <c r="Q54" s="42" t="str">
        <f>H$15</f>
        <v>xxx</v>
      </c>
      <c r="R54" s="42" t="str">
        <f t="shared" si="16"/>
        <v>xxx</v>
      </c>
      <c r="S54" s="42" t="str">
        <f t="shared" si="16"/>
        <v>xxx</v>
      </c>
      <c r="T54" s="42" t="str">
        <f t="shared" si="16"/>
        <v>xxx</v>
      </c>
      <c r="U54" s="42" t="str">
        <f t="shared" si="16"/>
        <v>xxx</v>
      </c>
      <c r="V54" s="66" t="s">
        <v>40</v>
      </c>
    </row>
    <row r="55" spans="1:22" ht="12.75">
      <c r="A55" s="42">
        <v>55</v>
      </c>
      <c r="B55" s="42"/>
      <c r="C55" s="42" t="s">
        <v>47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>
        <v>55</v>
      </c>
      <c r="Q55" s="42" t="str">
        <f>H$15</f>
        <v>xxx</v>
      </c>
      <c r="R55" s="42" t="str">
        <f t="shared" si="16"/>
        <v>xxx</v>
      </c>
      <c r="S55" s="42" t="str">
        <f t="shared" si="16"/>
        <v>xxx</v>
      </c>
      <c r="T55" s="42" t="str">
        <f t="shared" si="16"/>
        <v>xxx</v>
      </c>
      <c r="U55" s="42" t="str">
        <f t="shared" si="16"/>
        <v>xxx</v>
      </c>
      <c r="V55" s="66" t="s">
        <v>38</v>
      </c>
    </row>
    <row r="56" spans="1:22" ht="12.75">
      <c r="A56" s="42">
        <v>56</v>
      </c>
      <c r="B56" s="42" t="str">
        <f>'Data Entry'!D5</f>
        <v>Lil' Bit More</v>
      </c>
      <c r="C56" s="42">
        <f>VLOOKUP($B56,Teams!$C$6:$AJ$41,6,FALSE)</f>
        <v>501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>
        <v>56</v>
      </c>
      <c r="Q56" s="42" t="str">
        <f>H$15</f>
        <v>xxx</v>
      </c>
      <c r="R56" s="42" t="str">
        <f t="shared" si="16"/>
        <v>xxx</v>
      </c>
      <c r="S56" s="42" t="str">
        <f t="shared" si="16"/>
        <v>xxx</v>
      </c>
      <c r="T56" s="42" t="str">
        <f t="shared" si="16"/>
        <v>xxx</v>
      </c>
      <c r="U56" s="42" t="str">
        <f t="shared" si="16"/>
        <v>xxx</v>
      </c>
      <c r="V56" s="66" t="s">
        <v>39</v>
      </c>
    </row>
    <row r="57" spans="1:22" ht="12.75">
      <c r="A57" s="42"/>
      <c r="B57" s="42" t="str">
        <f>'Data Entry'!D6</f>
        <v>Put the Kot Down</v>
      </c>
      <c r="C57" s="42">
        <f>VLOOKUP($B57,Teams!$C$6:$AJ$41,6,FALSE)</f>
        <v>608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ht="12.75">
      <c r="A58" s="42"/>
      <c r="B58" s="42" t="str">
        <f>'Data Entry'!D7</f>
        <v>Cyril 'n Methodius</v>
      </c>
      <c r="C58" s="42">
        <f>VLOOKUP($B58,Teams!$C$6:$AJ$41,6,FALSE)</f>
        <v>501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ht="12.75">
      <c r="A59" s="42"/>
      <c r="B59" s="42" t="str">
        <f>'Data Entry'!D8</f>
        <v>Your Mother</v>
      </c>
      <c r="C59" s="42">
        <f>VLOOKUP($B59,Teams!$C$6:$AJ$41,6,FALSE)</f>
        <v>507</v>
      </c>
      <c r="D59" s="42" t="s">
        <v>48</v>
      </c>
      <c r="E59" s="42" t="s">
        <v>49</v>
      </c>
      <c r="F59" s="42" t="s">
        <v>50</v>
      </c>
      <c r="G59" s="42" t="s">
        <v>51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ht="12.75">
      <c r="A60" s="42"/>
      <c r="B60" s="42" t="str">
        <f>'Data Entry'!D9</f>
        <v>The Sequel</v>
      </c>
      <c r="C60" s="42">
        <f>VLOOKUP($B60,Teams!$C$6:$AJ$41,6,FALSE)</f>
        <v>602</v>
      </c>
      <c r="D60" s="42">
        <f>VLOOKUP($B56,Teams!$C$6:$AJ$41,11,FALSE)</f>
        <v>607</v>
      </c>
      <c r="E60" s="42">
        <f>VLOOKUP($B56,Teams!$C$6:$AJ$41,16,FALSE)</f>
        <v>507</v>
      </c>
      <c r="F60" s="42">
        <f>VLOOKUP($B56,Teams!$C$6:$AJ$41,21,FALSE)</f>
        <v>617</v>
      </c>
      <c r="G60" s="42">
        <f>VLOOKUP($B56,Teams!$C$6:$AJ$41,26,FALSE)</f>
        <v>607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 ht="12.75">
      <c r="A61" s="42"/>
      <c r="B61" s="42" t="str">
        <f>'Data Entry'!D10</f>
        <v>Blossom and Bubbles</v>
      </c>
      <c r="C61" s="42">
        <f>VLOOKUP($B61,Teams!$C$6:$AJ$41,6,FALSE)</f>
        <v>607</v>
      </c>
      <c r="D61" s="42">
        <f>VLOOKUP($B57,Teams!$C$6:$AJ$41,11,FALSE)</f>
        <v>607</v>
      </c>
      <c r="E61" s="42">
        <f>VLOOKUP($B57,Teams!$C$6:$AJ$41,16,FALSE)</f>
        <v>607</v>
      </c>
      <c r="F61" s="42">
        <f>VLOOKUP($B57,Teams!$C$6:$AJ$41,21,FALSE)</f>
        <v>602</v>
      </c>
      <c r="G61" s="42">
        <f>VLOOKUP($B57,Teams!$C$6:$AJ$41,26,FALSE)</f>
        <v>608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ht="12.75">
      <c r="A62" s="42"/>
      <c r="B62" s="42" t="str">
        <f>'Data Entry'!D11</f>
        <v>Silence is Golden</v>
      </c>
      <c r="C62" s="42">
        <f>VLOOKUP($B62,Teams!$C$6:$AJ$41,6,FALSE)</f>
        <v>702</v>
      </c>
      <c r="D62" s="42">
        <f>VLOOKUP($B58,Teams!$C$6:$AJ$41,11,FALSE)</f>
        <v>507</v>
      </c>
      <c r="E62" s="42">
        <f>VLOOKUP($B58,Teams!$C$6:$AJ$41,16,FALSE)</f>
        <v>606</v>
      </c>
      <c r="F62" s="42">
        <f>VLOOKUP($B58,Teams!$C$6:$AJ$41,21,FALSE)</f>
        <v>617</v>
      </c>
      <c r="G62" s="42">
        <f>VLOOKUP($B58,Teams!$C$6:$AJ$41,26,FALSE)</f>
        <v>707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ht="12.75">
      <c r="A63" s="42"/>
      <c r="B63" s="42" t="str">
        <f>'Data Entry'!D12</f>
        <v>The Jamaicans</v>
      </c>
      <c r="C63" s="42">
        <f>VLOOKUP($B63,Teams!$C$6:$AJ$41,6,FALSE)</f>
        <v>603</v>
      </c>
      <c r="D63" s="42">
        <f>VLOOKUP($B59,Teams!$C$6:$AJ$41,11,FALSE)</f>
        <v>501</v>
      </c>
      <c r="E63" s="42">
        <f>VLOOKUP($B59,Teams!$C$6:$AJ$41,16,FALSE)</f>
        <v>503</v>
      </c>
      <c r="F63" s="42">
        <f>VLOOKUP($B59,Teams!$C$6:$AJ$41,21,FALSE)</f>
        <v>607</v>
      </c>
      <c r="G63" s="42">
        <f>VLOOKUP($B59,Teams!$C$6:$AJ$41,26,FALSE)</f>
        <v>603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ht="12.75">
      <c r="A64" s="42"/>
      <c r="B64" s="42" t="str">
        <f>'Data Entry'!D13</f>
        <v>Batman and Robin</v>
      </c>
      <c r="C64" s="42">
        <f>VLOOKUP($B64,Teams!$C$6:$AJ$41,6,FALSE)</f>
        <v>501</v>
      </c>
      <c r="D64" s="42">
        <f>VLOOKUP($B60,Teams!$C$6:$AJ$41,11,FALSE)</f>
        <v>702</v>
      </c>
      <c r="E64" s="42">
        <f>VLOOKUP($B60,Teams!$C$6:$AJ$41,16,FALSE)</f>
        <v>606</v>
      </c>
      <c r="F64" s="42">
        <f>VLOOKUP($B60,Teams!$C$6:$AJ$41,21,FALSE)</f>
        <v>608</v>
      </c>
      <c r="G64" s="42">
        <f>VLOOKUP($B60,Teams!$C$6:$AJ$41,26,FALSE)</f>
        <v>603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12.75">
      <c r="A65" s="42"/>
      <c r="B65" s="42" t="str">
        <f>'Data Entry'!D14</f>
        <v>Dummy 1</v>
      </c>
      <c r="C65" s="42">
        <f>VLOOKUP($B65,Teams!$C$6:$AJ$41,6,FALSE)</f>
        <v>702</v>
      </c>
      <c r="D65" s="42">
        <f>VLOOKUP($B61,Teams!$C$6:$AJ$41,11,FALSE)</f>
        <v>602</v>
      </c>
      <c r="E65" s="42">
        <f>VLOOKUP($B61,Teams!$C$6:$AJ$41,16,FALSE)</f>
        <v>707</v>
      </c>
      <c r="F65" s="42">
        <f>VLOOKUP($B61,Teams!$C$6:$AJ$41,21,FALSE)</f>
        <v>602</v>
      </c>
      <c r="G65" s="42">
        <f>VLOOKUP($B61,Teams!$C$6:$AJ$41,26,FALSE)</f>
        <v>608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ht="12.75">
      <c r="A66" s="42"/>
      <c r="B66" s="42" t="str">
        <f>'Data Entry'!D15</f>
        <v>Honey, I'm pregnant!</v>
      </c>
      <c r="C66" s="42">
        <f>VLOOKUP($B66,Teams!$C$6:$AJ$41,6,FALSE)</f>
        <v>608</v>
      </c>
      <c r="D66" s="42">
        <f>VLOOKUP($B62,Teams!$C$6:$AJ$41,11,FALSE)</f>
        <v>602</v>
      </c>
      <c r="E66" s="42">
        <f>VLOOKUP($B62,Teams!$C$6:$AJ$41,16,FALSE)</f>
        <v>607</v>
      </c>
      <c r="F66" s="42">
        <f>VLOOKUP($B62,Teams!$C$6:$AJ$41,21,FALSE)</f>
        <v>602</v>
      </c>
      <c r="G66" s="42">
        <f>VLOOKUP($B62,Teams!$C$6:$AJ$41,26,FALSE)</f>
        <v>608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12.75">
      <c r="A67" s="42"/>
      <c r="B67" s="42" t="str">
        <f>'Data Entry'!D16</f>
        <v>Vodka Martini</v>
      </c>
      <c r="C67" s="42">
        <f>VLOOKUP($B67,Teams!$C$6:$AJ$41,6,FALSE)</f>
        <v>706</v>
      </c>
      <c r="D67" s="42">
        <f>VLOOKUP($B63,Teams!$C$6:$AJ$41,11,FALSE)</f>
        <v>606</v>
      </c>
      <c r="E67" s="42">
        <f>VLOOKUP($B63,Teams!$C$6:$AJ$41,16,FALSE)</f>
        <v>503</v>
      </c>
      <c r="F67" s="42">
        <f>VLOOKUP($B63,Teams!$C$6:$AJ$41,21,FALSE)</f>
        <v>503</v>
      </c>
      <c r="G67" s="42">
        <f>VLOOKUP($B63,Teams!$C$6:$AJ$41,26,FALSE)</f>
        <v>606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1:22" ht="12.75">
      <c r="A68" s="42"/>
      <c r="B68" s="42" t="str">
        <f>'Data Entry'!D17</f>
        <v>Doom</v>
      </c>
      <c r="C68" s="42">
        <f>VLOOKUP($B68,Teams!$C$6:$AJ$41,6,FALSE)</f>
        <v>602</v>
      </c>
      <c r="D68" s="42">
        <f>VLOOKUP($B64,Teams!$C$6:$AJ$41,11,FALSE)</f>
        <v>606</v>
      </c>
      <c r="E68" s="42">
        <f>VLOOKUP($B64,Teams!$C$6:$AJ$41,16,FALSE)</f>
        <v>707</v>
      </c>
      <c r="F68" s="42">
        <f>VLOOKUP($B64,Teams!$C$6:$AJ$41,21,FALSE)</f>
        <v>503</v>
      </c>
      <c r="G68" s="42">
        <f>VLOOKUP($B64,Teams!$C$6:$AJ$41,26,FALSE)</f>
        <v>617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ht="12.75">
      <c r="A69" s="42"/>
      <c r="B69" s="42" t="str">
        <f>'Data Entry'!D18</f>
        <v>BBA</v>
      </c>
      <c r="C69" s="42">
        <f>VLOOKUP($B69,Teams!$C$6:$AJ$41,6,FALSE)</f>
        <v>608</v>
      </c>
      <c r="D69" s="42">
        <f>VLOOKUP($B65,Teams!$C$6:$AJ$41,11,FALSE)</f>
        <v>603</v>
      </c>
      <c r="E69" s="42">
        <f>VLOOKUP($B65,Teams!$C$6:$AJ$41,16,FALSE)</f>
        <v>603</v>
      </c>
      <c r="F69" s="42">
        <f>VLOOKUP($B65,Teams!$C$6:$AJ$41,21,FALSE)</f>
        <v>702</v>
      </c>
      <c r="G69" s="42">
        <f>VLOOKUP($B65,Teams!$C$6:$AJ$41,26,FALSE)</f>
        <v>617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ht="12.75">
      <c r="A70" s="42"/>
      <c r="B70" s="42" t="str">
        <f>'Data Entry'!D19</f>
        <v>The Doctors</v>
      </c>
      <c r="C70" s="42">
        <f>VLOOKUP($B70,Teams!$C$6:$AJ$41,6,FALSE)</f>
        <v>606</v>
      </c>
      <c r="D70" s="42">
        <f>VLOOKUP($B66,Teams!$C$6:$AJ$41,11,FALSE)</f>
        <v>606</v>
      </c>
      <c r="E70" s="42">
        <f>VLOOKUP($B66,Teams!$C$6:$AJ$41,16,FALSE)</f>
        <v>603</v>
      </c>
      <c r="F70" s="42">
        <f>VLOOKUP($B66,Teams!$C$6:$AJ$41,21,FALSE)</f>
        <v>503</v>
      </c>
      <c r="G70" s="42">
        <f>VLOOKUP($B66,Teams!$C$6:$AJ$41,26,FALSE)</f>
        <v>702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ht="12.75">
      <c r="A71" s="42"/>
      <c r="B71" s="42" t="str">
        <f>'Data Entry'!D20</f>
        <v>Phranja</v>
      </c>
      <c r="C71" s="42">
        <f>VLOOKUP($B71,Teams!$C$6:$AJ$41,6,FALSE)</f>
        <v>706</v>
      </c>
      <c r="D71" s="42">
        <f>VLOOKUP($B67,Teams!$C$6:$AJ$41,11,FALSE)</f>
        <v>707</v>
      </c>
      <c r="E71" s="42">
        <f>VLOOKUP($B67,Teams!$C$6:$AJ$41,16,FALSE)</f>
        <v>503</v>
      </c>
      <c r="F71" s="42">
        <f>VLOOKUP($B67,Teams!$C$6:$AJ$41,21,FALSE)</f>
        <v>608</v>
      </c>
      <c r="G71" s="42">
        <f>VLOOKUP($B67,Teams!$C$6:$AJ$41,26,FALSE)</f>
        <v>606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ht="12.75">
      <c r="A72" s="42"/>
      <c r="B72" s="42" t="str">
        <f>'Data Entry'!D21</f>
        <v>Aegean Baywatchers</v>
      </c>
      <c r="C72" s="42">
        <f>VLOOKUP($B72,Teams!$C$6:$AJ$41,6,FALSE)</f>
        <v>507</v>
      </c>
      <c r="D72" s="42">
        <f>VLOOKUP($B68,Teams!$C$6:$AJ$41,11,FALSE)</f>
        <v>707</v>
      </c>
      <c r="E72" s="42">
        <f>VLOOKUP($B68,Teams!$C$6:$AJ$41,16,FALSE)</f>
        <v>617</v>
      </c>
      <c r="F72" s="42">
        <f>VLOOKUP($B68,Teams!$C$6:$AJ$41,21,FALSE)</f>
        <v>503</v>
      </c>
      <c r="G72" s="42">
        <f>VLOOKUP($B68,Teams!$C$6:$AJ$41,26,FALSE)</f>
        <v>607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ht="12.75">
      <c r="A73" s="42"/>
      <c r="B73" s="42" t="str">
        <f>'Data Entry'!D22</f>
        <v>Shadow</v>
      </c>
      <c r="C73" s="42">
        <f>VLOOKUP($B73,Teams!$C$6:$AJ$41,6,FALSE)</f>
        <v>706</v>
      </c>
      <c r="D73" s="42">
        <f>VLOOKUP($B69,Teams!$C$6:$AJ$41,11,FALSE)</f>
        <v>603</v>
      </c>
      <c r="E73" s="42">
        <f>VLOOKUP($B69,Teams!$C$6:$AJ$41,16,FALSE)</f>
        <v>507</v>
      </c>
      <c r="F73" s="42">
        <f>VLOOKUP($B69,Teams!$C$6:$AJ$41,21,FALSE)</f>
        <v>608</v>
      </c>
      <c r="G73" s="42">
        <f>VLOOKUP($B69,Teams!$C$6:$AJ$41,26,FALSE)</f>
        <v>702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ht="12.75">
      <c r="A74" s="42"/>
      <c r="B74" s="42" t="str">
        <f>'Data Entry'!D23</f>
        <v>Casus Belli</v>
      </c>
      <c r="C74" s="42">
        <f>VLOOKUP($B74,Teams!$C$6:$AJ$41,6,FALSE)</f>
        <v>706</v>
      </c>
      <c r="D74" s="42">
        <f>VLOOKUP($B70,Teams!$C$6:$AJ$41,11,FALSE)</f>
        <v>602</v>
      </c>
      <c r="E74" s="42">
        <f>VLOOKUP($B70,Teams!$C$6:$AJ$41,16,FALSE)</f>
        <v>503</v>
      </c>
      <c r="F74" s="42">
        <f>VLOOKUP($B70,Teams!$C$6:$AJ$41,21,FALSE)</f>
        <v>702</v>
      </c>
      <c r="G74" s="42">
        <f>VLOOKUP($B70,Teams!$C$6:$AJ$41,26,FALSE)</f>
        <v>608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ht="12.75">
      <c r="A75" s="42"/>
      <c r="B75" s="42" t="str">
        <f>'Data Entry'!D24</f>
        <v>No More Group Discussion</v>
      </c>
      <c r="C75" s="42">
        <f>VLOOKUP($B75,Teams!$C$6:$AJ$41,6,FALSE)</f>
        <v>608</v>
      </c>
      <c r="D75" s="42">
        <f>VLOOKUP($B71,Teams!$C$6:$AJ$41,11,FALSE)</f>
        <v>617</v>
      </c>
      <c r="E75" s="42">
        <f>VLOOKUP($B71,Teams!$C$6:$AJ$41,16,FALSE)</f>
        <v>607</v>
      </c>
      <c r="F75" s="42">
        <f>VLOOKUP($B71,Teams!$C$6:$AJ$41,21,FALSE)</f>
        <v>602</v>
      </c>
      <c r="G75" s="42">
        <f>VLOOKUP($B71,Teams!$C$6:$AJ$41,26,FALSE)</f>
        <v>602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ht="12.75">
      <c r="A76" s="42"/>
      <c r="B76" s="42" t="str">
        <f>'Data Entry'!D25</f>
        <v>Inside Joke</v>
      </c>
      <c r="C76" s="42">
        <f>VLOOKUP($B76,Teams!$C$6:$AJ$41,6,FALSE)</f>
        <v>702</v>
      </c>
      <c r="D76" s="42">
        <f>VLOOKUP($B72,Teams!$C$6:$AJ$41,11,FALSE)</f>
        <v>707</v>
      </c>
      <c r="E76" s="42">
        <f>VLOOKUP($B72,Teams!$C$6:$AJ$41,16,FALSE)</f>
        <v>707</v>
      </c>
      <c r="F76" s="42">
        <f>VLOOKUP($B72,Teams!$C$6:$AJ$41,21,FALSE)</f>
        <v>702</v>
      </c>
      <c r="G76" s="42">
        <f>VLOOKUP($B72,Teams!$C$6:$AJ$41,26,FALSE)</f>
        <v>602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ht="12.75">
      <c r="A77" s="42"/>
      <c r="B77" s="42" t="str">
        <f>'Data Entry'!D26</f>
        <v>Rebuts</v>
      </c>
      <c r="C77" s="42">
        <f>VLOOKUP($B77,Teams!$C$6:$AJ$41,6,FALSE)</f>
        <v>606</v>
      </c>
      <c r="D77" s="42">
        <f>VLOOKUP($B73,Teams!$C$6:$AJ$41,11,FALSE)</f>
        <v>602</v>
      </c>
      <c r="E77" s="42">
        <f>VLOOKUP($B73,Teams!$C$6:$AJ$41,16,FALSE)</f>
        <v>607</v>
      </c>
      <c r="F77" s="42">
        <f>VLOOKUP($B73,Teams!$C$6:$AJ$41,21,FALSE)</f>
        <v>606</v>
      </c>
      <c r="G77" s="42">
        <f>VLOOKUP($B73,Teams!$C$6:$AJ$41,26,FALSE)</f>
        <v>617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1:22" ht="12.75">
      <c r="A78" s="42"/>
      <c r="B78" s="42" t="str">
        <f>'Data Entry'!D27</f>
        <v>GAK</v>
      </c>
      <c r="C78" s="42">
        <f>VLOOKUP($B78,Teams!$C$6:$AJ$41,6,FALSE)</f>
        <v>507</v>
      </c>
      <c r="D78" s="42">
        <f>VLOOKUP($B74,Teams!$C$6:$AJ$41,11,FALSE)</f>
        <v>507</v>
      </c>
      <c r="E78" s="42">
        <f>VLOOKUP($B74,Teams!$C$6:$AJ$41,16,FALSE)</f>
        <v>608</v>
      </c>
      <c r="F78" s="42">
        <f>VLOOKUP($B74,Teams!$C$6:$AJ$41,21,FALSE)</f>
        <v>707</v>
      </c>
      <c r="G78" s="42">
        <f>VLOOKUP($B74,Teams!$C$6:$AJ$41,26,FALSE)</f>
        <v>707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12.75">
      <c r="A79" s="42"/>
      <c r="B79" s="42" t="str">
        <f>'Data Entry'!D28</f>
        <v>Pimp my Death Star</v>
      </c>
      <c r="C79" s="42">
        <f>VLOOKUP($B79,Teams!$C$6:$AJ$41,6,FALSE)</f>
        <v>603</v>
      </c>
      <c r="D79" s="42">
        <f>VLOOKUP($B75,Teams!$C$6:$AJ$41,11,FALSE)</f>
        <v>507</v>
      </c>
      <c r="E79" s="42">
        <f>VLOOKUP($B75,Teams!$C$6:$AJ$41,16,FALSE)</f>
        <v>602</v>
      </c>
      <c r="F79" s="42">
        <f>VLOOKUP($B75,Teams!$C$6:$AJ$41,21,FALSE)</f>
        <v>617</v>
      </c>
      <c r="G79" s="42">
        <f>VLOOKUP($B75,Teams!$C$6:$AJ$41,26,FALSE)</f>
        <v>603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ht="12.75">
      <c r="A80" s="42"/>
      <c r="B80" s="42" t="str">
        <f>'Data Entry'!D29</f>
        <v>Where's the debate? Owayo?</v>
      </c>
      <c r="C80" s="42">
        <f>VLOOKUP($B80,Teams!$C$6:$AJ$41,6,FALSE)</f>
        <v>606</v>
      </c>
      <c r="D80" s="42">
        <f>VLOOKUP($B76,Teams!$C$6:$AJ$41,11,FALSE)</f>
        <v>606</v>
      </c>
      <c r="E80" s="42">
        <f>VLOOKUP($B76,Teams!$C$6:$AJ$41,16,FALSE)</f>
        <v>606</v>
      </c>
      <c r="F80" s="42">
        <f>VLOOKUP($B76,Teams!$C$6:$AJ$41,21,FALSE)</f>
        <v>606</v>
      </c>
      <c r="G80" s="42">
        <f>VLOOKUP($B76,Teams!$C$6:$AJ$41,26,FALSE)</f>
        <v>606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ht="12.75">
      <c r="A81" s="42"/>
      <c r="B81" s="42" t="str">
        <f>'Data Entry'!D30</f>
        <v>Wishful Thinking</v>
      </c>
      <c r="C81" s="42">
        <f>VLOOKUP($B81,Teams!$C$6:$AJ$41,6,FALSE)</f>
        <v>607</v>
      </c>
      <c r="D81" s="42">
        <f>VLOOKUP($B77,Teams!$C$6:$AJ$41,11,FALSE)</f>
        <v>707</v>
      </c>
      <c r="E81" s="42">
        <f>VLOOKUP($B77,Teams!$C$6:$AJ$41,16,FALSE)</f>
        <v>606</v>
      </c>
      <c r="F81" s="42">
        <f>VLOOKUP($B77,Teams!$C$6:$AJ$41,21,FALSE)</f>
        <v>507</v>
      </c>
      <c r="G81" s="42">
        <f>VLOOKUP($B77,Teams!$C$6:$AJ$41,26,FALSE)</f>
        <v>606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2.75">
      <c r="A82" s="42"/>
      <c r="B82" s="42" t="str">
        <f>'Data Entry'!D31</f>
        <v>Oxford A</v>
      </c>
      <c r="C82" s="42">
        <f>VLOOKUP($B82,Teams!$C$6:$AJ$41,6,FALSE)</f>
        <v>603</v>
      </c>
      <c r="D82" s="42">
        <f>VLOOKUP($B78,Teams!$C$6:$AJ$41,11,FALSE)</f>
        <v>617</v>
      </c>
      <c r="E82" s="42">
        <f>VLOOKUP($B78,Teams!$C$6:$AJ$41,16,FALSE)</f>
        <v>507</v>
      </c>
      <c r="F82" s="42">
        <f>VLOOKUP($B78,Teams!$C$6:$AJ$41,21,FALSE)</f>
        <v>607</v>
      </c>
      <c r="G82" s="42">
        <f>VLOOKUP($B78,Teams!$C$6:$AJ$41,26,FALSE)</f>
        <v>702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 ht="12.75">
      <c r="A83" s="42"/>
      <c r="B83" s="42" t="str">
        <f>'Data Entry'!D32</f>
        <v>Ducky Power</v>
      </c>
      <c r="C83" s="42">
        <f>VLOOKUP($B83,Teams!$C$6:$AJ$41,6,FALSE)</f>
        <v>507</v>
      </c>
      <c r="D83" s="42">
        <f>VLOOKUP($B79,Teams!$C$6:$AJ$41,11,FALSE)</f>
        <v>603</v>
      </c>
      <c r="E83" s="42">
        <f>VLOOKUP($B79,Teams!$C$6:$AJ$41,16,FALSE)</f>
        <v>617</v>
      </c>
      <c r="F83" s="42">
        <f>VLOOKUP($B79,Teams!$C$6:$AJ$41,21,FALSE)</f>
        <v>707</v>
      </c>
      <c r="G83" s="42">
        <f>VLOOKUP($B79,Teams!$C$6:$AJ$41,26,FALSE)</f>
        <v>603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1:22" ht="12.75">
      <c r="A84" s="42"/>
      <c r="B84" s="42" t="str">
        <f>'Data Entry'!D33</f>
        <v>KKK</v>
      </c>
      <c r="C84" s="42">
        <f>VLOOKUP($B84,Teams!$C$6:$AJ$41,6,FALSE)</f>
        <v>607</v>
      </c>
      <c r="D84" s="42">
        <f>VLOOKUP($B80,Teams!$C$6:$AJ$41,11,FALSE)</f>
        <v>501</v>
      </c>
      <c r="E84" s="42">
        <f>VLOOKUP($B80,Teams!$C$6:$AJ$41,16,FALSE)</f>
        <v>617</v>
      </c>
      <c r="F84" s="42">
        <f>VLOOKUP($B80,Teams!$C$6:$AJ$41,21,FALSE)</f>
        <v>608</v>
      </c>
      <c r="G84" s="42">
        <f>VLOOKUP($B80,Teams!$C$6:$AJ$41,26,FALSE)</f>
        <v>602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ht="12.75">
      <c r="A85" s="42"/>
      <c r="B85" s="42" t="str">
        <f>'Data Entry'!D34</f>
        <v>Tabs and Queens</v>
      </c>
      <c r="C85" s="42">
        <f>VLOOKUP($B85,Teams!$C$6:$AJ$41,6,FALSE)</f>
        <v>702</v>
      </c>
      <c r="D85" s="42">
        <f>VLOOKUP($B81,Teams!$C$6:$AJ$41,11,FALSE)</f>
        <v>501</v>
      </c>
      <c r="E85" s="42">
        <f>VLOOKUP($B81,Teams!$C$6:$AJ$41,16,FALSE)</f>
        <v>608</v>
      </c>
      <c r="F85" s="42">
        <f>VLOOKUP($B81,Teams!$C$6:$AJ$41,21,FALSE)</f>
        <v>607</v>
      </c>
      <c r="G85" s="42">
        <f>VLOOKUP($B81,Teams!$C$6:$AJ$41,26,FALSE)</f>
        <v>503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2" ht="12.75">
      <c r="A86" s="42"/>
      <c r="B86" s="42" t="str">
        <f>'Data Entry'!D35</f>
        <v>Purple Dice</v>
      </c>
      <c r="C86" s="42">
        <f>VLOOKUP($B86,Teams!$C$6:$AJ$41,6,FALSE)</f>
        <v>602</v>
      </c>
      <c r="D86" s="42">
        <f>VLOOKUP($B82,Teams!$C$6:$AJ$41,11,FALSE)</f>
        <v>702</v>
      </c>
      <c r="E86" s="42">
        <f>VLOOKUP($B82,Teams!$C$6:$AJ$41,16,FALSE)</f>
        <v>602</v>
      </c>
      <c r="F86" s="42">
        <f>VLOOKUP($B82,Teams!$C$6:$AJ$41,21,FALSE)</f>
        <v>707</v>
      </c>
      <c r="G86" s="42">
        <f>VLOOKUP($B82,Teams!$C$6:$AJ$41,26,FALSE)</f>
        <v>707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1:22" ht="12.75">
      <c r="A87" s="42"/>
      <c r="B87" s="42" t="str">
        <f>'Data Entry'!D36</f>
        <v>Debating Noodles</v>
      </c>
      <c r="C87" s="42">
        <f>VLOOKUP($B87,Teams!$C$6:$AJ$41,6,FALSE)</f>
        <v>607</v>
      </c>
      <c r="D87" s="42">
        <f>VLOOKUP($B83,Teams!$C$6:$AJ$41,11,FALSE)</f>
        <v>702</v>
      </c>
      <c r="E87" s="42">
        <f>VLOOKUP($B83,Teams!$C$6:$AJ$41,16,FALSE)</f>
        <v>602</v>
      </c>
      <c r="F87" s="42">
        <f>VLOOKUP($B83,Teams!$C$6:$AJ$41,21,FALSE)</f>
        <v>507</v>
      </c>
      <c r="G87" s="42">
        <f>VLOOKUP($B83,Teams!$C$6:$AJ$41,26,FALSE)</f>
        <v>503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ht="12.75">
      <c r="A88" s="42"/>
      <c r="B88" s="42" t="e">
        <f>'Data Entry'!#REF!</f>
        <v>#REF!</v>
      </c>
      <c r="C88" s="42" t="e">
        <f>VLOOKUP($B88,Teams!$C$6:$AJ$41,6,FALSE)</f>
        <v>#REF!</v>
      </c>
      <c r="D88" s="42">
        <f>VLOOKUP($B84,Teams!$C$6:$AJ$41,11,FALSE)</f>
        <v>702</v>
      </c>
      <c r="E88" s="42">
        <f>VLOOKUP($B84,Teams!$C$6:$AJ$41,16,FALSE)</f>
        <v>608</v>
      </c>
      <c r="F88" s="42">
        <f>VLOOKUP($B84,Teams!$C$6:$AJ$41,21,FALSE)</f>
        <v>617</v>
      </c>
      <c r="G88" s="42">
        <f>VLOOKUP($B84,Teams!$C$6:$AJ$41,26,FALSE)</f>
        <v>503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ht="12.75">
      <c r="A89" s="42"/>
      <c r="B89" s="42" t="e">
        <f>'Data Entry'!#REF!</f>
        <v>#REF!</v>
      </c>
      <c r="C89" s="42" t="e">
        <f>VLOOKUP($B89,Teams!$C$6:$AJ$41,6,FALSE)</f>
        <v>#REF!</v>
      </c>
      <c r="D89" s="42">
        <f>VLOOKUP($B85,Teams!$C$6:$AJ$41,11,FALSE)</f>
        <v>507</v>
      </c>
      <c r="E89" s="42">
        <f>VLOOKUP($B85,Teams!$C$6:$AJ$41,16,FALSE)</f>
        <v>602</v>
      </c>
      <c r="F89" s="42">
        <f>VLOOKUP($B85,Teams!$C$6:$AJ$41,21,FALSE)</f>
        <v>707</v>
      </c>
      <c r="G89" s="42">
        <f>VLOOKUP($B85,Teams!$C$6:$AJ$41,26,FALSE)</f>
        <v>707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ht="12.75">
      <c r="A90" s="42"/>
      <c r="B90" s="42" t="e">
        <f>'Data Entry'!#REF!</f>
        <v>#REF!</v>
      </c>
      <c r="C90" s="42" t="e">
        <f>VLOOKUP($B90,Teams!$C$6:$AJ$41,6,FALSE)</f>
        <v>#REF!</v>
      </c>
      <c r="D90" s="42">
        <f>VLOOKUP($B86,Teams!$C$6:$AJ$41,11,FALSE)</f>
        <v>607</v>
      </c>
      <c r="E90" s="42">
        <f>VLOOKUP($B86,Teams!$C$6:$AJ$41,16,FALSE)</f>
        <v>603</v>
      </c>
      <c r="F90" s="42">
        <f>VLOOKUP($B86,Teams!$C$6:$AJ$41,21,FALSE)</f>
        <v>607</v>
      </c>
      <c r="G90" s="42">
        <f>VLOOKUP($B86,Teams!$C$6:$AJ$41,26,FALSE)</f>
        <v>607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ht="12.75">
      <c r="A91" s="42"/>
      <c r="B91" s="42" t="e">
        <f>'Data Entry'!#REF!</f>
        <v>#REF!</v>
      </c>
      <c r="C91" s="42" t="e">
        <f>VLOOKUP($B91,Teams!$C$6:$AJ$41,6,FALSE)</f>
        <v>#REF!</v>
      </c>
      <c r="D91" s="42">
        <f>VLOOKUP($B87,Teams!$C$6:$AJ$41,11,FALSE)</f>
        <v>617</v>
      </c>
      <c r="E91" s="42">
        <f>VLOOKUP($B87,Teams!$C$6:$AJ$41,16,FALSE)</f>
        <v>507</v>
      </c>
      <c r="F91" s="42">
        <f>VLOOKUP($B87,Teams!$C$6:$AJ$41,21,FALSE)</f>
        <v>606</v>
      </c>
      <c r="G91" s="42">
        <f>VLOOKUP($B87,Teams!$C$6:$AJ$41,26,FALSE)</f>
        <v>702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ht="12.75">
      <c r="A92" s="42"/>
      <c r="B92" s="42" t="str">
        <f>'Data Entry'!D37</f>
        <v>Cadbury's</v>
      </c>
      <c r="C92" s="42">
        <f>VLOOKUP($B92,Teams!$C$6:$AJ$41,6,FALSE)</f>
        <v>501</v>
      </c>
      <c r="D92" s="42" t="e">
        <f>VLOOKUP($B88,Teams!$C$6:$AJ$41,11,FALSE)</f>
        <v>#REF!</v>
      </c>
      <c r="E92" s="42" t="e">
        <f>VLOOKUP($B88,Teams!$C$6:$AJ$41,16,FALSE)</f>
        <v>#REF!</v>
      </c>
      <c r="F92" s="42" t="e">
        <f>VLOOKUP($B88,Teams!$C$6:$AJ$41,21,FALSE)</f>
        <v>#REF!</v>
      </c>
      <c r="G92" s="42" t="e">
        <f>VLOOKUP($B88,Teams!$C$6:$AJ$41,26,FALSE)</f>
        <v>#REF!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ht="12.75">
      <c r="A93" s="42"/>
      <c r="B93" s="42" t="str">
        <f>'Data Entry'!D38</f>
        <v>Sound of Silence</v>
      </c>
      <c r="C93" s="42">
        <f>VLOOKUP($B93,Teams!$C$6:$AJ$41,6,FALSE)</f>
        <v>603</v>
      </c>
      <c r="D93" s="42" t="e">
        <f>VLOOKUP($B89,Teams!$C$6:$AJ$41,11,FALSE)</f>
        <v>#REF!</v>
      </c>
      <c r="E93" s="42" t="e">
        <f>VLOOKUP($B89,Teams!$C$6:$AJ$41,16,FALSE)</f>
        <v>#REF!</v>
      </c>
      <c r="F93" s="42" t="e">
        <f>VLOOKUP($B89,Teams!$C$6:$AJ$41,21,FALSE)</f>
        <v>#REF!</v>
      </c>
      <c r="G93" s="42" t="e">
        <f>VLOOKUP($B89,Teams!$C$6:$AJ$41,26,FALSE)</f>
        <v>#REF!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ht="12.75">
      <c r="A94" s="42"/>
      <c r="B94" s="42" t="str">
        <f>'Data Entry'!D39</f>
        <v>Lady and the Tramp</v>
      </c>
      <c r="C94" s="42">
        <f>VLOOKUP($B94,Teams!$C$6:$AJ$41,6,FALSE)</f>
        <v>602</v>
      </c>
      <c r="D94" s="42" t="e">
        <f>VLOOKUP($B90,Teams!$C$6:$AJ$41,11,FALSE)</f>
        <v>#REF!</v>
      </c>
      <c r="E94" s="42" t="e">
        <f>VLOOKUP($B90,Teams!$C$6:$AJ$41,16,FALSE)</f>
        <v>#REF!</v>
      </c>
      <c r="F94" s="42" t="e">
        <f>VLOOKUP($B90,Teams!$C$6:$AJ$41,21,FALSE)</f>
        <v>#REF!</v>
      </c>
      <c r="G94" s="42" t="e">
        <f>VLOOKUP($B90,Teams!$C$6:$AJ$41,26,FALSE)</f>
        <v>#REF!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1:22" ht="12.75">
      <c r="A95" s="42"/>
      <c r="B95" s="42" t="str">
        <f>'Data Entry'!D40</f>
        <v>Lois &amp; Clark</v>
      </c>
      <c r="C95" s="42">
        <f>VLOOKUP($B95,Teams!$C$6:$AJ$41,6,FALSE)</f>
        <v>606</v>
      </c>
      <c r="D95" s="42" t="e">
        <f>VLOOKUP($B91,Teams!$C$6:$AJ$41,11,FALSE)</f>
        <v>#REF!</v>
      </c>
      <c r="E95" s="42" t="e">
        <f>VLOOKUP($B91,Teams!$C$6:$AJ$41,16,FALSE)</f>
        <v>#REF!</v>
      </c>
      <c r="F95" s="42" t="e">
        <f>VLOOKUP($B91,Teams!$C$6:$AJ$41,21,FALSE)</f>
        <v>#REF!</v>
      </c>
      <c r="G95" s="42" t="e">
        <f>VLOOKUP($B91,Teams!$C$6:$AJ$41,26,FALSE)</f>
        <v>#REF!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ht="12.75">
      <c r="A96" s="42"/>
      <c r="B96" s="42">
        <f>'Data Entry'!D45</f>
        <v>0</v>
      </c>
      <c r="C96" s="42" t="e">
        <f>VLOOKUP($B96,Teams!$C$6:$AJ$41,6,FALSE)</f>
        <v>#N/A</v>
      </c>
      <c r="D96" s="42">
        <f>VLOOKUP($B92,Teams!$C$6:$AJ$41,11,FALSE)</f>
        <v>603</v>
      </c>
      <c r="E96" s="42">
        <f>VLOOKUP($B92,Teams!$C$6:$AJ$41,16,FALSE)</f>
        <v>608</v>
      </c>
      <c r="F96" s="42">
        <f>VLOOKUP($B92,Teams!$C$6:$AJ$41,21,FALSE)</f>
        <v>507</v>
      </c>
      <c r="G96" s="42">
        <f>VLOOKUP($B92,Teams!$C$6:$AJ$41,26,FALSE)</f>
        <v>503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ht="12.75">
      <c r="A97" s="42"/>
      <c r="B97" s="42">
        <f>'Data Entry'!D46</f>
        <v>0</v>
      </c>
      <c r="C97" s="42" t="e">
        <f>VLOOKUP($B97,Teams!$C$6:$AJ$41,6,FALSE)</f>
        <v>#N/A</v>
      </c>
      <c r="D97" s="42">
        <f>VLOOKUP($B93,Teams!$C$6:$AJ$41,11,FALSE)</f>
        <v>607</v>
      </c>
      <c r="E97" s="42">
        <f>VLOOKUP($B93,Teams!$C$6:$AJ$41,16,FALSE)</f>
        <v>707</v>
      </c>
      <c r="F97" s="42">
        <f>VLOOKUP($B93,Teams!$C$6:$AJ$41,21,FALSE)</f>
        <v>606</v>
      </c>
      <c r="G97" s="42">
        <f>VLOOKUP($B93,Teams!$C$6:$AJ$41,26,FALSE)</f>
        <v>617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ht="12.75">
      <c r="A98" s="42"/>
      <c r="B98" s="42">
        <f>'Data Entry'!D47</f>
        <v>0</v>
      </c>
      <c r="C98" s="42" t="e">
        <f>VLOOKUP($B98,Teams!$C$6:$AJ$41,6,FALSE)</f>
        <v>#N/A</v>
      </c>
      <c r="D98" s="42">
        <f>VLOOKUP($B94,Teams!$C$6:$AJ$41,11,FALSE)</f>
        <v>501</v>
      </c>
      <c r="E98" s="42">
        <f>VLOOKUP($B94,Teams!$C$6:$AJ$41,16,FALSE)</f>
        <v>617</v>
      </c>
      <c r="F98" s="42">
        <f>VLOOKUP($B94,Teams!$C$6:$AJ$41,21,FALSE)</f>
        <v>507</v>
      </c>
      <c r="G98" s="42">
        <f>VLOOKUP($B94,Teams!$C$6:$AJ$41,26,FALSE)</f>
        <v>607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ht="12.75">
      <c r="A99" s="42"/>
      <c r="B99" s="42">
        <f>'Data Entry'!D48</f>
        <v>0</v>
      </c>
      <c r="C99" s="42" t="e">
        <f>VLOOKUP($B99,Teams!$C$6:$AJ$41,6,FALSE)</f>
        <v>#N/A</v>
      </c>
      <c r="D99" s="42">
        <f>VLOOKUP($B95,Teams!$C$6:$AJ$41,11,FALSE)</f>
        <v>617</v>
      </c>
      <c r="E99" s="42">
        <f>VLOOKUP($B95,Teams!$C$6:$AJ$41,16,FALSE)</f>
        <v>603</v>
      </c>
      <c r="F99" s="42">
        <f>VLOOKUP($B95,Teams!$C$6:$AJ$41,21,FALSE)</f>
        <v>702</v>
      </c>
      <c r="G99" s="42">
        <f>VLOOKUP($B95,Teams!$C$6:$AJ$41,26,FALSE)</f>
        <v>602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ht="12.75">
      <c r="A100" s="42"/>
      <c r="B100" s="42">
        <f>'Data Entry'!D49</f>
        <v>0</v>
      </c>
      <c r="C100" s="42" t="e">
        <f>VLOOKUP($B100,Teams!$C$6:$AJ$41,6,FALSE)</f>
        <v>#N/A</v>
      </c>
      <c r="D100" s="42" t="e">
        <f>VLOOKUP($B96,Teams!$C$6:$AJ$41,11,FALSE)</f>
        <v>#N/A</v>
      </c>
      <c r="E100" s="42" t="e">
        <f>VLOOKUP($B96,Teams!$C$6:$AJ$41,16,FALSE)</f>
        <v>#N/A</v>
      </c>
      <c r="F100" s="42" t="e">
        <f>VLOOKUP($B96,Teams!$C$6:$AJ$41,21,FALSE)</f>
        <v>#N/A</v>
      </c>
      <c r="G100" s="42" t="e">
        <f>VLOOKUP($B96,Teams!$C$6:$AJ$41,26,FALSE)</f>
        <v>#N/A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:22" ht="12.75">
      <c r="A101" s="42"/>
      <c r="B101" s="42">
        <f>'Data Entry'!D50</f>
        <v>0</v>
      </c>
      <c r="C101" s="42" t="e">
        <f>VLOOKUP($B101,Teams!$C$6:$AJ$41,6,FALSE)</f>
        <v>#N/A</v>
      </c>
      <c r="D101" s="42" t="e">
        <f>VLOOKUP($B97,Teams!$C$6:$AJ$41,11,FALSE)</f>
        <v>#N/A</v>
      </c>
      <c r="E101" s="42" t="e">
        <f>VLOOKUP($B97,Teams!$C$6:$AJ$41,16,FALSE)</f>
        <v>#N/A</v>
      </c>
      <c r="F101" s="42" t="e">
        <f>VLOOKUP($B97,Teams!$C$6:$AJ$41,21,FALSE)</f>
        <v>#N/A</v>
      </c>
      <c r="G101" s="42" t="e">
        <f>VLOOKUP($B97,Teams!$C$6:$AJ$41,26,FALSE)</f>
        <v>#N/A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:22" ht="12.75">
      <c r="A102" s="42"/>
      <c r="B102" s="42">
        <f>'Data Entry'!D51</f>
        <v>0</v>
      </c>
      <c r="C102" s="42" t="e">
        <f>VLOOKUP($B102,Teams!$C$6:$AJ$41,6,FALSE)</f>
        <v>#N/A</v>
      </c>
      <c r="D102" s="42" t="e">
        <f>VLOOKUP($B98,Teams!$C$6:$AJ$41,11,FALSE)</f>
        <v>#N/A</v>
      </c>
      <c r="E102" s="42" t="e">
        <f>VLOOKUP($B98,Teams!$C$6:$AJ$41,16,FALSE)</f>
        <v>#N/A</v>
      </c>
      <c r="F102" s="42" t="e">
        <f>VLOOKUP($B98,Teams!$C$6:$AJ$41,21,FALSE)</f>
        <v>#N/A</v>
      </c>
      <c r="G102" s="42" t="e">
        <f>VLOOKUP($B98,Teams!$C$6:$AJ$41,26,FALSE)</f>
        <v>#N/A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ht="12.75">
      <c r="A103" s="42"/>
      <c r="B103" s="42">
        <f>'Data Entry'!D52</f>
        <v>0</v>
      </c>
      <c r="C103" s="42" t="e">
        <f>VLOOKUP($B103,Teams!$C$6:$AJ$41,6,FALSE)</f>
        <v>#N/A</v>
      </c>
      <c r="D103" s="42" t="e">
        <f>VLOOKUP($B99,Teams!$C$6:$AJ$41,11,FALSE)</f>
        <v>#N/A</v>
      </c>
      <c r="E103" s="42" t="e">
        <f>VLOOKUP($B99,Teams!$C$6:$AJ$41,16,FALSE)</f>
        <v>#N/A</v>
      </c>
      <c r="F103" s="42" t="e">
        <f>VLOOKUP($B99,Teams!$C$6:$AJ$41,21,FALSE)</f>
        <v>#N/A</v>
      </c>
      <c r="G103" s="42" t="e">
        <f>VLOOKUP($B99,Teams!$C$6:$AJ$41,26,FALSE)</f>
        <v>#N/A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ht="12.75">
      <c r="A104" s="42"/>
      <c r="B104" s="42">
        <f>'Data Entry'!D53</f>
        <v>0</v>
      </c>
      <c r="C104" s="42" t="e">
        <f>VLOOKUP($B104,Teams!$C$6:$AJ$41,6,FALSE)</f>
        <v>#N/A</v>
      </c>
      <c r="D104" s="42" t="e">
        <f>VLOOKUP($B100,Teams!$C$6:$AJ$41,11,FALSE)</f>
        <v>#N/A</v>
      </c>
      <c r="E104" s="42" t="e">
        <f>VLOOKUP($B100,Teams!$C$6:$AJ$41,16,FALSE)</f>
        <v>#N/A</v>
      </c>
      <c r="F104" s="42" t="e">
        <f>VLOOKUP($B100,Teams!$C$6:$AJ$41,21,FALSE)</f>
        <v>#N/A</v>
      </c>
      <c r="G104" s="42" t="e">
        <f>VLOOKUP($B100,Teams!$C$6:$AJ$41,26,FALSE)</f>
        <v>#N/A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ht="12.75">
      <c r="A105" s="42"/>
      <c r="B105" s="42">
        <f>'Data Entry'!D54</f>
        <v>0</v>
      </c>
      <c r="C105" s="42" t="e">
        <f>VLOOKUP($B105,Teams!$C$6:$AJ$41,6,FALSE)</f>
        <v>#N/A</v>
      </c>
      <c r="D105" s="42" t="e">
        <f>VLOOKUP($B101,Teams!$C$6:$AJ$41,11,FALSE)</f>
        <v>#N/A</v>
      </c>
      <c r="E105" s="42" t="e">
        <f>VLOOKUP($B101,Teams!$C$6:$AJ$41,16,FALSE)</f>
        <v>#N/A</v>
      </c>
      <c r="F105" s="42" t="e">
        <f>VLOOKUP($B101,Teams!$C$6:$AJ$41,21,FALSE)</f>
        <v>#N/A</v>
      </c>
      <c r="G105" s="42" t="e">
        <f>VLOOKUP($B101,Teams!$C$6:$AJ$41,26,FALSE)</f>
        <v>#N/A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ht="12.75">
      <c r="A106" s="42"/>
      <c r="B106" s="42">
        <f>'Data Entry'!D55</f>
        <v>0</v>
      </c>
      <c r="C106" s="42" t="e">
        <f>VLOOKUP($B106,Teams!$C$6:$AJ$41,6,FALSE)</f>
        <v>#N/A</v>
      </c>
      <c r="D106" s="42" t="e">
        <f>VLOOKUP($B102,Teams!$C$6:$AJ$41,11,FALSE)</f>
        <v>#N/A</v>
      </c>
      <c r="E106" s="42" t="e">
        <f>VLOOKUP($B102,Teams!$C$6:$AJ$41,16,FALSE)</f>
        <v>#N/A</v>
      </c>
      <c r="F106" s="42" t="e">
        <f>VLOOKUP($B102,Teams!$C$6:$AJ$41,21,FALSE)</f>
        <v>#N/A</v>
      </c>
      <c r="G106" s="42" t="e">
        <f>VLOOKUP($B102,Teams!$C$6:$AJ$41,26,FALSE)</f>
        <v>#N/A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ht="12.75">
      <c r="A107" s="42"/>
      <c r="B107" s="42">
        <f>'Data Entry'!D56</f>
        <v>0</v>
      </c>
      <c r="C107" s="42" t="e">
        <f>VLOOKUP($B107,Teams!$C$6:$AJ$41,6,FALSE)</f>
        <v>#N/A</v>
      </c>
      <c r="D107" s="42" t="e">
        <f>VLOOKUP($B103,Teams!$C$6:$AJ$41,11,FALSE)</f>
        <v>#N/A</v>
      </c>
      <c r="E107" s="42" t="e">
        <f>VLOOKUP($B103,Teams!$C$6:$AJ$41,16,FALSE)</f>
        <v>#N/A</v>
      </c>
      <c r="F107" s="42" t="e">
        <f>VLOOKUP($B103,Teams!$C$6:$AJ$41,21,FALSE)</f>
        <v>#N/A</v>
      </c>
      <c r="G107" s="42" t="e">
        <f>VLOOKUP($B103,Teams!$C$6:$AJ$41,26,FALSE)</f>
        <v>#N/A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ht="12.75">
      <c r="A108" s="42"/>
      <c r="B108" s="42">
        <f>'Data Entry'!D57</f>
        <v>0</v>
      </c>
      <c r="C108" s="42" t="e">
        <f>VLOOKUP($B108,Teams!$C$6:$AJ$41,6,FALSE)</f>
        <v>#N/A</v>
      </c>
      <c r="D108" s="42" t="e">
        <f>VLOOKUP($B104,Teams!$C$6:$AJ$41,11,FALSE)</f>
        <v>#N/A</v>
      </c>
      <c r="E108" s="42" t="e">
        <f>VLOOKUP($B104,Teams!$C$6:$AJ$41,16,FALSE)</f>
        <v>#N/A</v>
      </c>
      <c r="F108" s="42" t="e">
        <f>VLOOKUP($B104,Teams!$C$6:$AJ$41,21,FALSE)</f>
        <v>#N/A</v>
      </c>
      <c r="G108" s="42" t="e">
        <f>VLOOKUP($B104,Teams!$C$6:$AJ$41,26,FALSE)</f>
        <v>#N/A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ht="12.75">
      <c r="A109" s="42"/>
      <c r="B109" s="42">
        <f>'Data Entry'!D58</f>
        <v>0</v>
      </c>
      <c r="C109" s="42" t="e">
        <f>VLOOKUP($B109,Teams!$C$6:$AJ$41,6,FALSE)</f>
        <v>#N/A</v>
      </c>
      <c r="D109" s="42" t="e">
        <f>VLOOKUP($B105,Teams!$C$6:$AJ$41,11,FALSE)</f>
        <v>#N/A</v>
      </c>
      <c r="E109" s="42" t="e">
        <f>VLOOKUP($B105,Teams!$C$6:$AJ$41,16,FALSE)</f>
        <v>#N/A</v>
      </c>
      <c r="F109" s="42" t="e">
        <f>VLOOKUP($B105,Teams!$C$6:$AJ$41,21,FALSE)</f>
        <v>#N/A</v>
      </c>
      <c r="G109" s="42" t="e">
        <f>VLOOKUP($B105,Teams!$C$6:$AJ$41,26,FALSE)</f>
        <v>#N/A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ht="12.75">
      <c r="A110" s="42"/>
      <c r="B110" s="42">
        <f>'Data Entry'!D59</f>
        <v>0</v>
      </c>
      <c r="C110" s="42" t="e">
        <f>VLOOKUP($B110,Teams!$C$6:$AJ$41,6,FALSE)</f>
        <v>#N/A</v>
      </c>
      <c r="D110" s="42" t="e">
        <f>VLOOKUP($B106,Teams!$C$6:$AJ$41,11,FALSE)</f>
        <v>#N/A</v>
      </c>
      <c r="E110" s="42" t="e">
        <f>VLOOKUP($B106,Teams!$C$6:$AJ$41,16,FALSE)</f>
        <v>#N/A</v>
      </c>
      <c r="F110" s="42" t="e">
        <f>VLOOKUP($B106,Teams!$C$6:$AJ$41,21,FALSE)</f>
        <v>#N/A</v>
      </c>
      <c r="G110" s="42" t="e">
        <f>VLOOKUP($B106,Teams!$C$6:$AJ$41,26,FALSE)</f>
        <v>#N/A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ht="12.75">
      <c r="A111" s="42"/>
      <c r="B111" s="42">
        <f>'Data Entry'!D60</f>
        <v>0</v>
      </c>
      <c r="C111" s="42" t="e">
        <f>VLOOKUP($B111,Teams!$C$6:$AJ$41,6,FALSE)</f>
        <v>#N/A</v>
      </c>
      <c r="D111" s="42" t="e">
        <f>VLOOKUP($B107,Teams!$C$6:$AJ$41,11,FALSE)</f>
        <v>#N/A</v>
      </c>
      <c r="E111" s="42" t="e">
        <f>VLOOKUP($B107,Teams!$C$6:$AJ$41,16,FALSE)</f>
        <v>#N/A</v>
      </c>
      <c r="F111" s="42" t="e">
        <f>VLOOKUP($B107,Teams!$C$6:$AJ$41,21,FALSE)</f>
        <v>#N/A</v>
      </c>
      <c r="G111" s="42" t="e">
        <f>VLOOKUP($B107,Teams!$C$6:$AJ$41,26,FALSE)</f>
        <v>#N/A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ht="12.75">
      <c r="A112" s="42"/>
      <c r="B112" s="42"/>
      <c r="C112" s="42"/>
      <c r="D112" s="42" t="e">
        <f>VLOOKUP($B108,Teams!$C$6:$AJ$41,11,FALSE)</f>
        <v>#N/A</v>
      </c>
      <c r="E112" s="42" t="e">
        <f>VLOOKUP($B108,Teams!$C$6:$AJ$41,16,FALSE)</f>
        <v>#N/A</v>
      </c>
      <c r="F112" s="42" t="e">
        <f>VLOOKUP($B108,Teams!$C$6:$AJ$41,21,FALSE)</f>
        <v>#N/A</v>
      </c>
      <c r="G112" s="42" t="e">
        <f>VLOOKUP($B108,Teams!$C$6:$AJ$41,26,FALSE)</f>
        <v>#N/A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ht="12.75">
      <c r="A113" s="42"/>
      <c r="B113" s="42"/>
      <c r="C113" s="42"/>
      <c r="D113" s="42" t="e">
        <f>VLOOKUP($B109,Teams!$C$6:$AJ$41,11,FALSE)</f>
        <v>#N/A</v>
      </c>
      <c r="E113" s="42" t="e">
        <f>VLOOKUP($B109,Teams!$C$6:$AJ$41,16,FALSE)</f>
        <v>#N/A</v>
      </c>
      <c r="F113" s="42" t="e">
        <f>VLOOKUP($B109,Teams!$C$6:$AJ$41,21,FALSE)</f>
        <v>#N/A</v>
      </c>
      <c r="G113" s="42" t="e">
        <f>VLOOKUP($B109,Teams!$C$6:$AJ$41,26,FALSE)</f>
        <v>#N/A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ht="12.75">
      <c r="A114" s="42"/>
      <c r="B114" s="42"/>
      <c r="C114" s="42"/>
      <c r="D114" s="42" t="e">
        <f>VLOOKUP($B110,Teams!$C$6:$AJ$41,11,FALSE)</f>
        <v>#N/A</v>
      </c>
      <c r="E114" s="42" t="e">
        <f>VLOOKUP($B110,Teams!$C$6:$AJ$41,16,FALSE)</f>
        <v>#N/A</v>
      </c>
      <c r="F114" s="42" t="e">
        <f>VLOOKUP($B110,Teams!$C$6:$AJ$41,21,FALSE)</f>
        <v>#N/A</v>
      </c>
      <c r="G114" s="42" t="e">
        <f>VLOOKUP($B110,Teams!$C$6:$AJ$41,26,FALSE)</f>
        <v>#N/A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ht="12.75">
      <c r="A115" s="42"/>
      <c r="B115" s="42"/>
      <c r="C115" s="42"/>
      <c r="D115" s="42" t="e">
        <f>VLOOKUP($B111,Teams!$C$6:$AJ$41,11,FALSE)</f>
        <v>#N/A</v>
      </c>
      <c r="E115" s="42" t="e">
        <f>VLOOKUP($B111,Teams!$C$6:$AJ$41,16,FALSE)</f>
        <v>#N/A</v>
      </c>
      <c r="F115" s="42" t="e">
        <f>VLOOKUP($B111,Teams!$C$6:$AJ$41,21,FALSE)</f>
        <v>#N/A</v>
      </c>
      <c r="G115" s="42" t="e">
        <f>VLOOKUP($B111,Teams!$C$6:$AJ$41,26,FALSE)</f>
        <v>#N/A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</sheetData>
  <sheetProtection password="B74C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75" zoomScaleNormal="75" zoomScaleSheetLayoutView="75" workbookViewId="0" topLeftCell="B1">
      <selection activeCell="E6" sqref="E6"/>
    </sheetView>
  </sheetViews>
  <sheetFormatPr defaultColWidth="9.140625" defaultRowHeight="12.75"/>
  <cols>
    <col min="1" max="1" width="12.28125" style="1" customWidth="1"/>
    <col min="2" max="2" width="0.9921875" style="1" customWidth="1"/>
    <col min="3" max="3" width="9.140625" style="1" customWidth="1"/>
    <col min="4" max="4" width="32.8515625" style="1" bestFit="1" customWidth="1"/>
    <col min="5" max="5" width="22.140625" style="1" customWidth="1"/>
    <col min="6" max="6" width="26.28125" style="1" customWidth="1"/>
    <col min="7" max="7" width="26.421875" style="1" customWidth="1"/>
    <col min="8" max="9" width="9.140625" style="1" customWidth="1"/>
    <col min="10" max="10" width="13.140625" style="1" customWidth="1"/>
    <col min="11" max="11" width="9.7109375" style="1" customWidth="1"/>
    <col min="12" max="13" width="9.140625" style="40" customWidth="1"/>
    <col min="14" max="16384" width="9.140625" style="1" customWidth="1"/>
  </cols>
  <sheetData>
    <row r="1" ht="45" customHeight="1">
      <c r="A1" s="2" t="s">
        <v>0</v>
      </c>
    </row>
    <row r="2" spans="1:2" ht="12.75">
      <c r="A2" s="3" t="s">
        <v>1</v>
      </c>
      <c r="B2" s="5" t="s">
        <v>30</v>
      </c>
    </row>
    <row r="3" ht="13.5" thickBot="1"/>
    <row r="4" spans="3:11" ht="14.25" thickBot="1" thickTop="1">
      <c r="C4" s="9" t="s">
        <v>2</v>
      </c>
      <c r="D4" s="10" t="s">
        <v>4</v>
      </c>
      <c r="E4" s="10" t="s">
        <v>3</v>
      </c>
      <c r="F4" s="10" t="s">
        <v>5</v>
      </c>
      <c r="G4" s="10" t="s">
        <v>6</v>
      </c>
      <c r="H4" s="11" t="s">
        <v>7</v>
      </c>
      <c r="J4" s="29" t="s">
        <v>10</v>
      </c>
      <c r="K4" s="30"/>
    </row>
    <row r="5" spans="3:12" ht="12.75">
      <c r="C5" s="26">
        <v>1</v>
      </c>
      <c r="D5" t="s">
        <v>68</v>
      </c>
      <c r="E5" t="s">
        <v>69</v>
      </c>
      <c r="F5" s="64" t="s">
        <v>70</v>
      </c>
      <c r="G5" s="64" t="s">
        <v>170</v>
      </c>
      <c r="H5" s="64" t="s">
        <v>32</v>
      </c>
      <c r="J5" s="31" t="s">
        <v>11</v>
      </c>
      <c r="K5" s="32">
        <v>15</v>
      </c>
      <c r="L5" s="40" t="str">
        <f aca="true" t="shared" si="0" ref="L5:L36">D5</f>
        <v>Lil' Bit More</v>
      </c>
    </row>
    <row r="6" spans="3:12" ht="12.75">
      <c r="C6" s="8">
        <v>2</v>
      </c>
      <c r="D6" t="s">
        <v>71</v>
      </c>
      <c r="E6" t="s">
        <v>69</v>
      </c>
      <c r="F6" s="64" t="s">
        <v>72</v>
      </c>
      <c r="G6" s="64" t="s">
        <v>168</v>
      </c>
      <c r="H6" s="64" t="s">
        <v>32</v>
      </c>
      <c r="J6" s="31" t="s">
        <v>12</v>
      </c>
      <c r="K6" s="32">
        <v>25</v>
      </c>
      <c r="L6" s="40" t="str">
        <f t="shared" si="0"/>
        <v>Put the Kot Down</v>
      </c>
    </row>
    <row r="7" spans="3:12" ht="12.75">
      <c r="C7" s="8">
        <v>3</v>
      </c>
      <c r="D7" t="s">
        <v>73</v>
      </c>
      <c r="E7" t="s">
        <v>69</v>
      </c>
      <c r="F7" s="64" t="s">
        <v>74</v>
      </c>
      <c r="G7" s="64" t="s">
        <v>126</v>
      </c>
      <c r="H7" s="64" t="s">
        <v>32</v>
      </c>
      <c r="J7" s="33" t="s">
        <v>13</v>
      </c>
      <c r="K7" s="34">
        <f>(COUNTIF(H5:H72,"REG")*K5)+(COUNTIF(H5:H72,"LATE")*K6)</f>
        <v>265</v>
      </c>
      <c r="L7" s="40" t="str">
        <f t="shared" si="0"/>
        <v>Cyril 'n Methodius</v>
      </c>
    </row>
    <row r="8" spans="3:12" ht="12.75">
      <c r="C8" s="27">
        <v>4</v>
      </c>
      <c r="D8" t="s">
        <v>75</v>
      </c>
      <c r="E8" t="s">
        <v>69</v>
      </c>
      <c r="F8" s="64" t="s">
        <v>76</v>
      </c>
      <c r="G8" s="64" t="s">
        <v>77</v>
      </c>
      <c r="H8" s="64" t="s">
        <v>32</v>
      </c>
      <c r="L8" s="40" t="str">
        <f t="shared" si="0"/>
        <v>Your Mother</v>
      </c>
    </row>
    <row r="9" spans="3:12" ht="12.75">
      <c r="C9" s="27">
        <v>5</v>
      </c>
      <c r="D9" t="s">
        <v>151</v>
      </c>
      <c r="E9" t="s">
        <v>78</v>
      </c>
      <c r="F9" s="64" t="s">
        <v>67</v>
      </c>
      <c r="G9" s="64" t="s">
        <v>152</v>
      </c>
      <c r="H9" s="64" t="s">
        <v>31</v>
      </c>
      <c r="L9" s="40" t="str">
        <f t="shared" si="0"/>
        <v>The Sequel</v>
      </c>
    </row>
    <row r="10" spans="3:12" ht="12.75">
      <c r="C10" s="27">
        <v>6</v>
      </c>
      <c r="D10" t="s">
        <v>79</v>
      </c>
      <c r="E10" t="s">
        <v>78</v>
      </c>
      <c r="F10" s="64" t="s">
        <v>80</v>
      </c>
      <c r="G10" s="64" t="s">
        <v>81</v>
      </c>
      <c r="H10" s="64" t="s">
        <v>31</v>
      </c>
      <c r="J10" s="41" t="s">
        <v>41</v>
      </c>
      <c r="L10" s="40" t="str">
        <f t="shared" si="0"/>
        <v>Blossom and Bubbles</v>
      </c>
    </row>
    <row r="11" spans="3:12" ht="12.75">
      <c r="C11" s="27">
        <v>7</v>
      </c>
      <c r="D11" t="s">
        <v>158</v>
      </c>
      <c r="E11" t="s">
        <v>121</v>
      </c>
      <c r="F11" s="64" t="s">
        <v>135</v>
      </c>
      <c r="G11" s="64" t="s">
        <v>136</v>
      </c>
      <c r="H11" s="64" t="s">
        <v>31</v>
      </c>
      <c r="J11" s="15">
        <v>707</v>
      </c>
      <c r="L11" s="40" t="str">
        <f t="shared" si="0"/>
        <v>Silence is Golden</v>
      </c>
    </row>
    <row r="12" spans="3:12" ht="12.75">
      <c r="C12" s="27">
        <v>8</v>
      </c>
      <c r="D12" t="s">
        <v>82</v>
      </c>
      <c r="E12" t="s">
        <v>78</v>
      </c>
      <c r="F12" s="64" t="s">
        <v>83</v>
      </c>
      <c r="G12" s="64" t="s">
        <v>84</v>
      </c>
      <c r="H12" s="64" t="s">
        <v>31</v>
      </c>
      <c r="J12" s="15">
        <v>706</v>
      </c>
      <c r="L12" s="40" t="str">
        <f t="shared" si="0"/>
        <v>The Jamaicans</v>
      </c>
    </row>
    <row r="13" spans="3:12" ht="12.75">
      <c r="C13" s="27">
        <v>9</v>
      </c>
      <c r="D13" t="s">
        <v>153</v>
      </c>
      <c r="E13" t="s">
        <v>85</v>
      </c>
      <c r="F13" s="64" t="s">
        <v>86</v>
      </c>
      <c r="G13" s="64" t="s">
        <v>29</v>
      </c>
      <c r="H13" s="64" t="s">
        <v>154</v>
      </c>
      <c r="J13" s="15">
        <v>702</v>
      </c>
      <c r="L13" s="40" t="str">
        <f t="shared" si="0"/>
        <v>Batman and Robin</v>
      </c>
    </row>
    <row r="14" spans="3:12" ht="12.75">
      <c r="C14" s="27">
        <v>10</v>
      </c>
      <c r="D14" t="s">
        <v>66</v>
      </c>
      <c r="E14" t="s">
        <v>85</v>
      </c>
      <c r="F14" s="64" t="s">
        <v>87</v>
      </c>
      <c r="G14" s="64" t="s">
        <v>88</v>
      </c>
      <c r="H14" s="64" t="s">
        <v>154</v>
      </c>
      <c r="J14" s="15">
        <v>617</v>
      </c>
      <c r="L14" s="40" t="str">
        <f t="shared" si="0"/>
        <v>Dummy 1</v>
      </c>
    </row>
    <row r="15" spans="3:12" ht="12.75">
      <c r="C15" s="27">
        <v>11</v>
      </c>
      <c r="D15" t="s">
        <v>89</v>
      </c>
      <c r="E15" t="s">
        <v>85</v>
      </c>
      <c r="F15" s="64" t="s">
        <v>90</v>
      </c>
      <c r="G15" s="64" t="s">
        <v>14</v>
      </c>
      <c r="H15" s="64" t="s">
        <v>154</v>
      </c>
      <c r="J15" s="15">
        <v>608</v>
      </c>
      <c r="L15" s="40" t="str">
        <f t="shared" si="0"/>
        <v>Honey, I'm pregnant!</v>
      </c>
    </row>
    <row r="16" spans="3:12" ht="12.75">
      <c r="C16" s="27">
        <v>12</v>
      </c>
      <c r="D16" t="s">
        <v>156</v>
      </c>
      <c r="E16" t="s">
        <v>85</v>
      </c>
      <c r="F16" s="64" t="s">
        <v>91</v>
      </c>
      <c r="G16" s="64" t="s">
        <v>92</v>
      </c>
      <c r="H16" s="64" t="s">
        <v>155</v>
      </c>
      <c r="J16" s="15">
        <v>607</v>
      </c>
      <c r="L16" s="40" t="str">
        <f t="shared" si="0"/>
        <v>Vodka Martini</v>
      </c>
    </row>
    <row r="17" spans="3:12" ht="12.75">
      <c r="C17" s="27">
        <v>13</v>
      </c>
      <c r="D17" t="s">
        <v>93</v>
      </c>
      <c r="E17" t="s">
        <v>94</v>
      </c>
      <c r="F17" s="64" t="s">
        <v>95</v>
      </c>
      <c r="G17" s="64" t="s">
        <v>96</v>
      </c>
      <c r="H17" s="64" t="s">
        <v>31</v>
      </c>
      <c r="J17" s="15">
        <v>603</v>
      </c>
      <c r="L17" s="40" t="str">
        <f t="shared" si="0"/>
        <v>Doom</v>
      </c>
    </row>
    <row r="18" spans="3:12" ht="12.75">
      <c r="C18" s="27">
        <v>14</v>
      </c>
      <c r="D18" t="s">
        <v>97</v>
      </c>
      <c r="E18" t="s">
        <v>94</v>
      </c>
      <c r="F18" s="64" t="s">
        <v>98</v>
      </c>
      <c r="G18" s="64" t="s">
        <v>99</v>
      </c>
      <c r="H18" s="64" t="s">
        <v>31</v>
      </c>
      <c r="J18" s="15">
        <v>606</v>
      </c>
      <c r="L18" s="40" t="str">
        <f t="shared" si="0"/>
        <v>BBA</v>
      </c>
    </row>
    <row r="19" spans="3:12" ht="12.75">
      <c r="C19" s="8">
        <v>15</v>
      </c>
      <c r="D19" t="s">
        <v>100</v>
      </c>
      <c r="E19" t="s">
        <v>94</v>
      </c>
      <c r="F19" s="64" t="s">
        <v>101</v>
      </c>
      <c r="G19" s="64" t="s">
        <v>102</v>
      </c>
      <c r="H19" s="64" t="s">
        <v>31</v>
      </c>
      <c r="J19" s="15">
        <v>602</v>
      </c>
      <c r="L19" s="40" t="str">
        <f t="shared" si="0"/>
        <v>The Doctors</v>
      </c>
    </row>
    <row r="20" spans="3:12" ht="12.75">
      <c r="C20" s="8">
        <v>16</v>
      </c>
      <c r="D20" t="s">
        <v>159</v>
      </c>
      <c r="E20" t="s">
        <v>94</v>
      </c>
      <c r="F20" s="64" t="s">
        <v>103</v>
      </c>
      <c r="G20" s="64" t="s">
        <v>104</v>
      </c>
      <c r="H20" s="64" t="s">
        <v>31</v>
      </c>
      <c r="J20" s="15">
        <v>507</v>
      </c>
      <c r="L20" s="40" t="str">
        <f t="shared" si="0"/>
        <v>Phranja</v>
      </c>
    </row>
    <row r="21" spans="3:12" ht="12.75">
      <c r="C21" s="8">
        <v>17</v>
      </c>
      <c r="D21" t="s">
        <v>143</v>
      </c>
      <c r="E21" t="s">
        <v>105</v>
      </c>
      <c r="F21" s="64" t="s">
        <v>9</v>
      </c>
      <c r="G21" s="64" t="s">
        <v>27</v>
      </c>
      <c r="H21" s="64" t="s">
        <v>31</v>
      </c>
      <c r="J21" s="15">
        <v>503</v>
      </c>
      <c r="L21" s="40" t="str">
        <f t="shared" si="0"/>
        <v>Aegean Baywatchers</v>
      </c>
    </row>
    <row r="22" spans="3:12" ht="12.75">
      <c r="C22" s="8">
        <v>18</v>
      </c>
      <c r="D22" t="s">
        <v>164</v>
      </c>
      <c r="E22" t="s">
        <v>124</v>
      </c>
      <c r="F22" s="64" t="s">
        <v>165</v>
      </c>
      <c r="G22" s="64" t="s">
        <v>166</v>
      </c>
      <c r="H22" s="64" t="s">
        <v>154</v>
      </c>
      <c r="J22" s="15">
        <v>501</v>
      </c>
      <c r="L22" s="40" t="str">
        <f t="shared" si="0"/>
        <v>Shadow</v>
      </c>
    </row>
    <row r="23" spans="3:12" ht="12.75">
      <c r="C23" s="8">
        <v>19</v>
      </c>
      <c r="D23" t="s">
        <v>106</v>
      </c>
      <c r="E23" t="s">
        <v>28</v>
      </c>
      <c r="F23" s="64" t="s">
        <v>107</v>
      </c>
      <c r="G23" s="64" t="s">
        <v>108</v>
      </c>
      <c r="H23" s="64" t="s">
        <v>154</v>
      </c>
      <c r="J23" s="15" t="s">
        <v>160</v>
      </c>
      <c r="L23" s="40" t="str">
        <f t="shared" si="0"/>
        <v>Casus Belli</v>
      </c>
    </row>
    <row r="24" spans="3:12" ht="12.75">
      <c r="C24" s="8">
        <v>20</v>
      </c>
      <c r="D24" t="s">
        <v>127</v>
      </c>
      <c r="E24" t="s">
        <v>28</v>
      </c>
      <c r="F24" s="64" t="s">
        <v>109</v>
      </c>
      <c r="G24" s="64" t="s">
        <v>60</v>
      </c>
      <c r="H24" s="64" t="s">
        <v>154</v>
      </c>
      <c r="J24" s="15" t="s">
        <v>160</v>
      </c>
      <c r="L24" s="40" t="str">
        <f t="shared" si="0"/>
        <v>No More Group Discussion</v>
      </c>
    </row>
    <row r="25" spans="3:12" ht="12.75">
      <c r="C25" s="8">
        <v>21</v>
      </c>
      <c r="D25" t="s">
        <v>110</v>
      </c>
      <c r="E25" t="s">
        <v>28</v>
      </c>
      <c r="F25" s="64" t="s">
        <v>63</v>
      </c>
      <c r="G25" s="64" t="s">
        <v>111</v>
      </c>
      <c r="H25" s="64" t="s">
        <v>154</v>
      </c>
      <c r="J25" s="61" t="s">
        <v>64</v>
      </c>
      <c r="L25" s="40" t="str">
        <f t="shared" si="0"/>
        <v>Inside Joke</v>
      </c>
    </row>
    <row r="26" spans="3:12" ht="12.75">
      <c r="C26" s="8">
        <v>22</v>
      </c>
      <c r="D26" t="s">
        <v>112</v>
      </c>
      <c r="E26" t="s">
        <v>28</v>
      </c>
      <c r="F26" s="64" t="s">
        <v>59</v>
      </c>
      <c r="G26" s="64" t="s">
        <v>113</v>
      </c>
      <c r="H26" s="64" t="s">
        <v>154</v>
      </c>
      <c r="J26" s="61" t="s">
        <v>65</v>
      </c>
      <c r="L26" s="40" t="str">
        <f t="shared" si="0"/>
        <v>Rebuts</v>
      </c>
    </row>
    <row r="27" spans="3:12" ht="12.75">
      <c r="C27" s="8">
        <v>23</v>
      </c>
      <c r="D27" t="s">
        <v>114</v>
      </c>
      <c r="E27" t="s">
        <v>28</v>
      </c>
      <c r="F27" s="64" t="s">
        <v>61</v>
      </c>
      <c r="G27" s="64" t="s">
        <v>56</v>
      </c>
      <c r="H27" s="64" t="s">
        <v>154</v>
      </c>
      <c r="L27" s="40" t="str">
        <f t="shared" si="0"/>
        <v>GAK</v>
      </c>
    </row>
    <row r="28" spans="3:12" ht="12.75">
      <c r="C28" s="8">
        <v>24</v>
      </c>
      <c r="D28" t="s">
        <v>115</v>
      </c>
      <c r="E28" t="s">
        <v>28</v>
      </c>
      <c r="F28" s="64" t="s">
        <v>57</v>
      </c>
      <c r="G28" s="64" t="s">
        <v>116</v>
      </c>
      <c r="H28" s="64" t="s">
        <v>154</v>
      </c>
      <c r="L28" s="40" t="str">
        <f t="shared" si="0"/>
        <v>Pimp my Death Star</v>
      </c>
    </row>
    <row r="29" spans="3:12" ht="12.75">
      <c r="C29" s="8">
        <v>25</v>
      </c>
      <c r="D29" t="s">
        <v>128</v>
      </c>
      <c r="E29" t="s">
        <v>28</v>
      </c>
      <c r="F29" s="64" t="s">
        <v>129</v>
      </c>
      <c r="G29" s="64" t="s">
        <v>117</v>
      </c>
      <c r="H29" s="64" t="s">
        <v>154</v>
      </c>
      <c r="L29" s="40" t="str">
        <f t="shared" si="0"/>
        <v>Where's the debate? Owayo?</v>
      </c>
    </row>
    <row r="30" spans="3:12" ht="12.75">
      <c r="C30" s="8">
        <v>26</v>
      </c>
      <c r="D30" t="s">
        <v>55</v>
      </c>
      <c r="E30" t="s">
        <v>28</v>
      </c>
      <c r="F30" s="64" t="s">
        <v>62</v>
      </c>
      <c r="G30" s="64" t="s">
        <v>58</v>
      </c>
      <c r="H30" s="64" t="s">
        <v>154</v>
      </c>
      <c r="L30" s="40" t="str">
        <f t="shared" si="0"/>
        <v>Wishful Thinking</v>
      </c>
    </row>
    <row r="31" spans="3:12" ht="12.75">
      <c r="C31" s="8">
        <v>27</v>
      </c>
      <c r="D31" t="s">
        <v>118</v>
      </c>
      <c r="E31" t="s">
        <v>124</v>
      </c>
      <c r="F31" s="64" t="s">
        <v>52</v>
      </c>
      <c r="G31" s="64" t="s">
        <v>119</v>
      </c>
      <c r="H31" s="64" t="s">
        <v>31</v>
      </c>
      <c r="L31" s="40" t="str">
        <f t="shared" si="0"/>
        <v>Oxford A</v>
      </c>
    </row>
    <row r="32" spans="3:12" ht="12.75">
      <c r="C32" s="8">
        <v>28</v>
      </c>
      <c r="D32" t="s">
        <v>157</v>
      </c>
      <c r="E32" t="s">
        <v>124</v>
      </c>
      <c r="F32" s="64" t="s">
        <v>53</v>
      </c>
      <c r="G32" s="64" t="s">
        <v>15</v>
      </c>
      <c r="H32" s="64" t="s">
        <v>31</v>
      </c>
      <c r="L32" s="40" t="str">
        <f t="shared" si="0"/>
        <v>Ducky Power</v>
      </c>
    </row>
    <row r="33" spans="3:12" ht="12.75">
      <c r="C33" s="27">
        <v>29</v>
      </c>
      <c r="D33" t="s">
        <v>147</v>
      </c>
      <c r="E33" t="s">
        <v>124</v>
      </c>
      <c r="F33" s="64" t="s">
        <v>120</v>
      </c>
      <c r="G33" s="64" t="s">
        <v>169</v>
      </c>
      <c r="H33" s="64" t="s">
        <v>31</v>
      </c>
      <c r="L33" s="40" t="str">
        <f t="shared" si="0"/>
        <v>KKK</v>
      </c>
    </row>
    <row r="34" spans="3:12" ht="12.75">
      <c r="C34" s="27">
        <v>30</v>
      </c>
      <c r="D34" t="s">
        <v>150</v>
      </c>
      <c r="E34" t="s">
        <v>124</v>
      </c>
      <c r="F34" s="64" t="s">
        <v>130</v>
      </c>
      <c r="G34" s="64" t="s">
        <v>149</v>
      </c>
      <c r="H34" s="64" t="s">
        <v>31</v>
      </c>
      <c r="L34" s="40" t="str">
        <f t="shared" si="0"/>
        <v>Tabs and Queens</v>
      </c>
    </row>
    <row r="35" spans="3:12" ht="12.75">
      <c r="C35" s="27">
        <v>31</v>
      </c>
      <c r="D35" t="s">
        <v>161</v>
      </c>
      <c r="E35" t="s">
        <v>144</v>
      </c>
      <c r="F35" s="64" t="s">
        <v>131</v>
      </c>
      <c r="G35" s="64" t="s">
        <v>132</v>
      </c>
      <c r="H35" s="64" t="s">
        <v>154</v>
      </c>
      <c r="L35" s="40" t="str">
        <f t="shared" si="0"/>
        <v>Purple Dice</v>
      </c>
    </row>
    <row r="36" spans="3:12" ht="12.75">
      <c r="C36" s="8">
        <v>32</v>
      </c>
      <c r="D36" t="s">
        <v>162</v>
      </c>
      <c r="E36" t="s">
        <v>144</v>
      </c>
      <c r="F36" s="64" t="s">
        <v>133</v>
      </c>
      <c r="G36" s="64" t="s">
        <v>134</v>
      </c>
      <c r="H36" s="64" t="s">
        <v>154</v>
      </c>
      <c r="L36" s="40" t="str">
        <f t="shared" si="0"/>
        <v>Debating Noodles</v>
      </c>
    </row>
    <row r="37" spans="3:12" ht="12.75">
      <c r="C37" s="8">
        <v>33</v>
      </c>
      <c r="D37" t="s">
        <v>137</v>
      </c>
      <c r="E37" t="s">
        <v>54</v>
      </c>
      <c r="F37" s="64" t="s">
        <v>138</v>
      </c>
      <c r="G37" s="64" t="s">
        <v>139</v>
      </c>
      <c r="H37" s="64" t="s">
        <v>146</v>
      </c>
      <c r="L37" s="40" t="e">
        <f>#REF!</f>
        <v>#REF!</v>
      </c>
    </row>
    <row r="38" spans="3:12" ht="12.75">
      <c r="C38" s="8">
        <v>34</v>
      </c>
      <c r="D38" t="s">
        <v>163</v>
      </c>
      <c r="E38" t="s">
        <v>124</v>
      </c>
      <c r="F38" s="64" t="s">
        <v>167</v>
      </c>
      <c r="G38" s="64" t="s">
        <v>125</v>
      </c>
      <c r="H38" s="64" t="s">
        <v>31</v>
      </c>
      <c r="L38" s="40" t="e">
        <f>#REF!</f>
        <v>#REF!</v>
      </c>
    </row>
    <row r="39" spans="3:12" ht="12.75">
      <c r="C39" s="8">
        <v>35</v>
      </c>
      <c r="D39" t="s">
        <v>140</v>
      </c>
      <c r="E39" t="s">
        <v>122</v>
      </c>
      <c r="F39" s="64" t="s">
        <v>8</v>
      </c>
      <c r="G39" s="64" t="s">
        <v>123</v>
      </c>
      <c r="H39" s="64" t="s">
        <v>31</v>
      </c>
      <c r="L39" s="40" t="e">
        <f>#REF!</f>
        <v>#REF!</v>
      </c>
    </row>
    <row r="40" spans="3:12" ht="12.75">
      <c r="C40" s="8">
        <v>36</v>
      </c>
      <c r="D40" t="s">
        <v>148</v>
      </c>
      <c r="E40" t="s">
        <v>124</v>
      </c>
      <c r="F40" s="64" t="s">
        <v>141</v>
      </c>
      <c r="G40" s="64" t="s">
        <v>142</v>
      </c>
      <c r="H40" s="64" t="s">
        <v>31</v>
      </c>
      <c r="L40" s="40" t="e">
        <f>#REF!</f>
        <v>#REF!</v>
      </c>
    </row>
    <row r="41" spans="3:12" ht="12.75">
      <c r="C41" s="8">
        <v>37</v>
      </c>
      <c r="L41" s="40" t="str">
        <f>D37</f>
        <v>Cadbury's</v>
      </c>
    </row>
    <row r="42" spans="3:12" ht="12.75">
      <c r="C42" s="8">
        <v>38</v>
      </c>
      <c r="L42" s="40" t="str">
        <f>D38</f>
        <v>Sound of Silence</v>
      </c>
    </row>
    <row r="43" spans="3:12" ht="12.75">
      <c r="C43" s="8">
        <v>39</v>
      </c>
      <c r="L43" s="40" t="str">
        <f>D39</f>
        <v>Lady and the Tramp</v>
      </c>
    </row>
    <row r="44" spans="3:12" ht="12.75">
      <c r="C44" s="27">
        <v>40</v>
      </c>
      <c r="L44" s="40" t="str">
        <f>D40</f>
        <v>Lois &amp; Clark</v>
      </c>
    </row>
    <row r="45" spans="3:12" ht="12.75">
      <c r="C45" s="8">
        <v>41</v>
      </c>
      <c r="D45" s="6"/>
      <c r="E45" s="6"/>
      <c r="F45" s="6"/>
      <c r="G45" s="6"/>
      <c r="H45" s="7"/>
      <c r="L45" s="40">
        <f>D45</f>
        <v>0</v>
      </c>
    </row>
    <row r="46" spans="3:12" ht="12.75">
      <c r="C46" s="27">
        <v>42</v>
      </c>
      <c r="D46" s="28"/>
      <c r="E46" s="6"/>
      <c r="F46" s="28"/>
      <c r="G46" s="28"/>
      <c r="H46" s="7"/>
      <c r="L46" s="40">
        <f aca="true" t="shared" si="1" ref="L46:L60">D46</f>
        <v>0</v>
      </c>
    </row>
    <row r="47" spans="3:12" ht="12.75">
      <c r="C47" s="27">
        <v>43</v>
      </c>
      <c r="D47" s="6"/>
      <c r="E47" s="6"/>
      <c r="F47" s="6"/>
      <c r="G47" s="6"/>
      <c r="H47" s="7"/>
      <c r="L47" s="40">
        <f t="shared" si="1"/>
        <v>0</v>
      </c>
    </row>
    <row r="48" spans="3:12" ht="12.75">
      <c r="C48" s="27">
        <v>44</v>
      </c>
      <c r="D48" s="6"/>
      <c r="E48" s="6"/>
      <c r="F48" s="6"/>
      <c r="G48" s="6"/>
      <c r="H48" s="7"/>
      <c r="L48" s="40">
        <f t="shared" si="1"/>
        <v>0</v>
      </c>
    </row>
    <row r="49" spans="3:12" ht="12.75">
      <c r="C49" s="27">
        <v>45</v>
      </c>
      <c r="D49" s="28"/>
      <c r="E49" s="6"/>
      <c r="F49" s="28"/>
      <c r="G49" s="28"/>
      <c r="H49" s="7"/>
      <c r="L49" s="40">
        <f t="shared" si="1"/>
        <v>0</v>
      </c>
    </row>
    <row r="50" spans="3:12" ht="12.75">
      <c r="C50" s="27">
        <v>46</v>
      </c>
      <c r="D50" s="6"/>
      <c r="E50" s="6"/>
      <c r="F50" s="6"/>
      <c r="G50" s="6"/>
      <c r="H50" s="7"/>
      <c r="L50" s="40">
        <f t="shared" si="1"/>
        <v>0</v>
      </c>
    </row>
    <row r="51" spans="3:12" ht="12.75">
      <c r="C51" s="27">
        <v>47</v>
      </c>
      <c r="D51" s="6"/>
      <c r="E51" s="6"/>
      <c r="F51" s="6"/>
      <c r="G51" s="6"/>
      <c r="H51" s="7"/>
      <c r="L51" s="40">
        <f t="shared" si="1"/>
        <v>0</v>
      </c>
    </row>
    <row r="52" spans="3:12" ht="12.75">
      <c r="C52" s="8">
        <v>48</v>
      </c>
      <c r="D52" s="57"/>
      <c r="E52" s="59"/>
      <c r="F52" s="57"/>
      <c r="G52" s="57"/>
      <c r="H52" s="7"/>
      <c r="L52" s="40">
        <f t="shared" si="1"/>
        <v>0</v>
      </c>
    </row>
    <row r="53" spans="3:12" ht="12.75">
      <c r="C53" s="8">
        <v>49</v>
      </c>
      <c r="D53" s="35"/>
      <c r="E53" s="6"/>
      <c r="F53" s="6"/>
      <c r="G53" s="6"/>
      <c r="H53" s="7"/>
      <c r="L53" s="40">
        <f t="shared" si="1"/>
        <v>0</v>
      </c>
    </row>
    <row r="54" spans="3:12" ht="12.75">
      <c r="C54" s="8">
        <v>50</v>
      </c>
      <c r="D54" s="35"/>
      <c r="E54" s="6"/>
      <c r="F54" s="35"/>
      <c r="G54" s="35"/>
      <c r="H54" s="7"/>
      <c r="L54" s="40">
        <f t="shared" si="1"/>
        <v>0</v>
      </c>
    </row>
    <row r="55" spans="3:12" ht="12.75">
      <c r="C55" s="27">
        <v>51</v>
      </c>
      <c r="D55" s="6"/>
      <c r="E55" s="6"/>
      <c r="F55" s="6"/>
      <c r="G55" s="6"/>
      <c r="H55" s="7"/>
      <c r="L55" s="40">
        <f t="shared" si="1"/>
        <v>0</v>
      </c>
    </row>
    <row r="56" spans="3:12" ht="12.75">
      <c r="C56" s="27">
        <v>52</v>
      </c>
      <c r="D56" s="6"/>
      <c r="E56" s="6"/>
      <c r="F56" s="6"/>
      <c r="G56" s="6"/>
      <c r="H56" s="7"/>
      <c r="L56" s="40">
        <f t="shared" si="1"/>
        <v>0</v>
      </c>
    </row>
    <row r="57" spans="3:12" ht="12.75">
      <c r="C57" s="36">
        <v>53</v>
      </c>
      <c r="D57" s="57"/>
      <c r="E57" s="57"/>
      <c r="F57" s="57"/>
      <c r="G57" s="57"/>
      <c r="H57" s="37"/>
      <c r="L57" s="40">
        <f t="shared" si="1"/>
        <v>0</v>
      </c>
    </row>
    <row r="58" spans="3:12" ht="12.75">
      <c r="C58" s="36">
        <v>54</v>
      </c>
      <c r="D58" s="58"/>
      <c r="E58" s="57"/>
      <c r="F58" s="58"/>
      <c r="G58" s="58"/>
      <c r="H58" s="37"/>
      <c r="L58" s="40">
        <f t="shared" si="1"/>
        <v>0</v>
      </c>
    </row>
    <row r="59" spans="3:12" ht="12.75">
      <c r="C59" s="36">
        <v>55</v>
      </c>
      <c r="D59" s="58"/>
      <c r="E59" s="57"/>
      <c r="F59" s="58"/>
      <c r="G59" s="58"/>
      <c r="H59" s="37"/>
      <c r="L59" s="40">
        <f t="shared" si="1"/>
        <v>0</v>
      </c>
    </row>
    <row r="60" spans="3:12" ht="12.75">
      <c r="C60" s="36">
        <v>56</v>
      </c>
      <c r="D60" s="58"/>
      <c r="E60" s="57"/>
      <c r="F60" s="58"/>
      <c r="G60" s="58"/>
      <c r="H60" s="37"/>
      <c r="L60" s="40">
        <f t="shared" si="1"/>
        <v>0</v>
      </c>
    </row>
    <row r="61" spans="3:12" ht="12.75">
      <c r="C61" s="20">
        <v>57</v>
      </c>
      <c r="D61" s="21"/>
      <c r="E61" s="60"/>
      <c r="F61" s="21"/>
      <c r="G61" s="21"/>
      <c r="H61" s="22"/>
      <c r="L61" s="40">
        <f aca="true" t="shared" si="2" ref="L61:L72">D61</f>
        <v>0</v>
      </c>
    </row>
    <row r="62" spans="3:12" ht="12.75">
      <c r="C62" s="20">
        <v>58</v>
      </c>
      <c r="D62" s="21"/>
      <c r="E62" s="60"/>
      <c r="F62" s="21"/>
      <c r="G62" s="21"/>
      <c r="H62" s="22"/>
      <c r="L62" s="40">
        <f t="shared" si="2"/>
        <v>0</v>
      </c>
    </row>
    <row r="63" spans="3:12" ht="12.75">
      <c r="C63" s="20">
        <v>59</v>
      </c>
      <c r="D63" s="21"/>
      <c r="E63" s="21"/>
      <c r="F63" s="21"/>
      <c r="G63" s="21"/>
      <c r="H63" s="22"/>
      <c r="L63" s="40">
        <f t="shared" si="2"/>
        <v>0</v>
      </c>
    </row>
    <row r="64" spans="3:12" ht="12.75">
      <c r="C64" s="20">
        <v>60</v>
      </c>
      <c r="D64" s="21"/>
      <c r="E64" s="21"/>
      <c r="F64" s="21"/>
      <c r="G64" s="21"/>
      <c r="H64" s="22"/>
      <c r="L64" s="40">
        <f t="shared" si="2"/>
        <v>0</v>
      </c>
    </row>
    <row r="65" spans="3:12" ht="12.75">
      <c r="C65" s="20">
        <v>61</v>
      </c>
      <c r="D65" s="21"/>
      <c r="E65" s="21"/>
      <c r="F65" s="21"/>
      <c r="G65" s="21"/>
      <c r="H65" s="22"/>
      <c r="L65" s="40">
        <f t="shared" si="2"/>
        <v>0</v>
      </c>
    </row>
    <row r="66" spans="3:12" ht="12.75">
      <c r="C66" s="20">
        <v>62</v>
      </c>
      <c r="D66" s="21"/>
      <c r="E66" s="21"/>
      <c r="F66" s="21"/>
      <c r="G66" s="21"/>
      <c r="H66" s="22"/>
      <c r="L66" s="40">
        <f t="shared" si="2"/>
        <v>0</v>
      </c>
    </row>
    <row r="67" spans="3:12" ht="12.75">
      <c r="C67" s="20">
        <v>63</v>
      </c>
      <c r="D67" s="21"/>
      <c r="E67" s="21"/>
      <c r="F67" s="21"/>
      <c r="G67" s="21"/>
      <c r="H67" s="22"/>
      <c r="L67" s="40">
        <f t="shared" si="2"/>
        <v>0</v>
      </c>
    </row>
    <row r="68" spans="3:12" ht="12.75">
      <c r="C68" s="20">
        <v>64</v>
      </c>
      <c r="D68" s="21"/>
      <c r="E68" s="21"/>
      <c r="F68" s="21"/>
      <c r="G68" s="21"/>
      <c r="H68" s="22"/>
      <c r="L68" s="40">
        <f t="shared" si="2"/>
        <v>0</v>
      </c>
    </row>
    <row r="69" spans="3:12" ht="12.75">
      <c r="C69" s="20">
        <v>65</v>
      </c>
      <c r="D69" s="21"/>
      <c r="E69" s="21"/>
      <c r="F69" s="21"/>
      <c r="G69" s="21"/>
      <c r="H69" s="22"/>
      <c r="L69" s="40">
        <f t="shared" si="2"/>
        <v>0</v>
      </c>
    </row>
    <row r="70" spans="3:12" ht="12.75">
      <c r="C70" s="20">
        <v>66</v>
      </c>
      <c r="D70" s="21"/>
      <c r="E70" s="21"/>
      <c r="F70" s="21"/>
      <c r="G70" s="21"/>
      <c r="H70" s="22"/>
      <c r="L70" s="40">
        <f t="shared" si="2"/>
        <v>0</v>
      </c>
    </row>
    <row r="71" spans="3:12" ht="12.75">
      <c r="C71" s="20">
        <v>67</v>
      </c>
      <c r="D71" s="21"/>
      <c r="E71" s="21"/>
      <c r="F71" s="21"/>
      <c r="G71" s="21"/>
      <c r="H71" s="22"/>
      <c r="L71" s="40">
        <f t="shared" si="2"/>
        <v>0</v>
      </c>
    </row>
    <row r="72" spans="3:12" ht="13.5" thickBot="1">
      <c r="C72" s="23">
        <v>68</v>
      </c>
      <c r="D72" s="24"/>
      <c r="E72" s="24"/>
      <c r="F72" s="24"/>
      <c r="G72" s="24"/>
      <c r="H72" s="25"/>
      <c r="L72" s="40">
        <f t="shared" si="2"/>
        <v>0</v>
      </c>
    </row>
    <row r="73" ht="13.5" thickTop="1"/>
  </sheetData>
  <printOptions/>
  <pageMargins left="0.75" right="0.75" top="1" bottom="1" header="0.5" footer="0.5"/>
  <pageSetup horizontalDpi="300" verticalDpi="300" orientation="portrait" paperSize="9" scale="5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Church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manos</dc:creator>
  <cp:keywords/>
  <dc:description/>
  <cp:lastModifiedBy>Jane</cp:lastModifiedBy>
  <cp:lastPrinted>2006-04-08T09:50:42Z</cp:lastPrinted>
  <dcterms:created xsi:type="dcterms:W3CDTF">2005-10-13T22:56:04Z</dcterms:created>
  <dcterms:modified xsi:type="dcterms:W3CDTF">2006-04-08T20:38:38Z</dcterms:modified>
  <cp:category/>
  <cp:version/>
  <cp:contentType/>
  <cp:contentStatus/>
</cp:coreProperties>
</file>